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n Stancel\Dropbox\ion\LICENTA TET\2020\septembrie\"/>
    </mc:Choice>
  </mc:AlternateContent>
  <xr:revisionPtr revIDLastSave="0" documentId="13_ncr:1_{2B0DE428-0971-4987-9A0F-F0EE692A7ED6}" xr6:coauthVersionLast="45" xr6:coauthVersionMax="45" xr10:uidLastSave="{00000000-0000-0000-0000-000000000000}"/>
  <bookViews>
    <workbookView xWindow="-120" yWindow="-120" windowWidth="21840" windowHeight="13140" tabRatio="890" xr2:uid="{00000000-000D-0000-FFFF-FFFF00000000}"/>
  </bookViews>
  <sheets>
    <sheet name="04" sheetId="34" r:id="rId1"/>
    <sheet name="cat 04" sheetId="35" r:id="rId2"/>
    <sheet name="centr 04" sheetId="36" r:id="rId3"/>
  </sheets>
  <definedNames>
    <definedName name="_xlnm.Print_Area" localSheetId="0">'04'!$A$1:$K$42</definedName>
    <definedName name="_xlnm.Print_Area" localSheetId="1">'cat 04'!$A$1:$H$65</definedName>
    <definedName name="_xlnm.Print_Area" localSheetId="2">'centr 04'!$A$1:$I$67</definedName>
    <definedName name="_xlnm.Print_Titles" localSheetId="0">'04'!$6:$6</definedName>
    <definedName name="_xlnm.Print_Titles" localSheetId="1">'cat 04'!$9:$10</definedName>
    <definedName name="_xlnm.Print_Titles" localSheetId="2">'centr 04'!$11:$13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34" l="1"/>
  <c r="M9" i="34"/>
  <c r="M8" i="34"/>
  <c r="M7" i="34"/>
  <c r="J16" i="34" l="1"/>
  <c r="E24" i="36" s="1"/>
  <c r="H16" i="34"/>
  <c r="C24" i="36" s="1"/>
  <c r="I16" i="34" l="1"/>
  <c r="J45" i="34"/>
  <c r="J43" i="34"/>
  <c r="H18" i="34"/>
  <c r="I46" i="34" l="1"/>
  <c r="I44" i="34"/>
  <c r="G46" i="34"/>
  <c r="G44" i="34"/>
  <c r="F54" i="36" l="1"/>
  <c r="E54" i="36"/>
  <c r="D54" i="36"/>
  <c r="C54" i="36"/>
  <c r="F53" i="36"/>
  <c r="E53" i="36"/>
  <c r="D53" i="36"/>
  <c r="C53" i="36"/>
  <c r="B53" i="36"/>
  <c r="F52" i="36"/>
  <c r="E52" i="36"/>
  <c r="D52" i="36"/>
  <c r="C52" i="36"/>
  <c r="F51" i="36"/>
  <c r="E51" i="36"/>
  <c r="D51" i="36"/>
  <c r="C51" i="36"/>
  <c r="B51" i="36"/>
  <c r="G51" i="35"/>
  <c r="G50" i="35"/>
  <c r="E50" i="35"/>
  <c r="D50" i="35"/>
  <c r="B50" i="35"/>
  <c r="G49" i="35"/>
  <c r="G48" i="35"/>
  <c r="E48" i="35"/>
  <c r="D48" i="35"/>
  <c r="B48" i="35"/>
  <c r="E32" i="35" l="1"/>
  <c r="I42" i="34"/>
  <c r="G42" i="34"/>
  <c r="J41" i="34"/>
  <c r="I40" i="34"/>
  <c r="G40" i="34"/>
  <c r="J39" i="34"/>
  <c r="I38" i="34"/>
  <c r="H38" i="34"/>
  <c r="G38" i="34"/>
  <c r="J37" i="34"/>
  <c r="J38" i="34" s="1"/>
  <c r="I36" i="34"/>
  <c r="H36" i="34"/>
  <c r="G36" i="34"/>
  <c r="J35" i="34"/>
  <c r="J36" i="34" s="1"/>
  <c r="I34" i="34"/>
  <c r="H34" i="34"/>
  <c r="G34" i="34"/>
  <c r="J33" i="34"/>
  <c r="J34" i="34" s="1"/>
  <c r="I32" i="34"/>
  <c r="H32" i="34"/>
  <c r="G32" i="34"/>
  <c r="J31" i="34"/>
  <c r="J32" i="34" s="1"/>
  <c r="I30" i="34"/>
  <c r="H30" i="34"/>
  <c r="G30" i="34"/>
  <c r="J29" i="34"/>
  <c r="J30" i="34" s="1"/>
  <c r="I28" i="34"/>
  <c r="H28" i="34"/>
  <c r="G28" i="34"/>
  <c r="J27" i="34"/>
  <c r="J28" i="34" s="1"/>
  <c r="I26" i="34"/>
  <c r="H26" i="34"/>
  <c r="G26" i="34"/>
  <c r="J25" i="34"/>
  <c r="J26" i="34" s="1"/>
  <c r="I24" i="34"/>
  <c r="H24" i="34"/>
  <c r="G24" i="34"/>
  <c r="J23" i="34"/>
  <c r="J24" i="34" s="1"/>
  <c r="I22" i="34"/>
  <c r="H22" i="34"/>
  <c r="G22" i="34"/>
  <c r="J21" i="34"/>
  <c r="J22" i="34" s="1"/>
  <c r="I20" i="34"/>
  <c r="H20" i="34"/>
  <c r="G20" i="34"/>
  <c r="J19" i="34"/>
  <c r="J20" i="34" s="1"/>
  <c r="I18" i="34"/>
  <c r="G18" i="34"/>
  <c r="J17" i="34"/>
  <c r="J18" i="34" s="1"/>
  <c r="G16" i="34"/>
  <c r="J15" i="34"/>
  <c r="I14" i="34"/>
  <c r="H14" i="34"/>
  <c r="G14" i="34"/>
  <c r="J13" i="34"/>
  <c r="J14" i="34" s="1"/>
  <c r="I12" i="34"/>
  <c r="H12" i="34"/>
  <c r="G12" i="34"/>
  <c r="J11" i="34"/>
  <c r="J12" i="34" s="1"/>
  <c r="I10" i="34"/>
  <c r="H10" i="34"/>
  <c r="G10" i="34"/>
  <c r="J9" i="34"/>
  <c r="J10" i="34" s="1"/>
  <c r="I8" i="34"/>
  <c r="H8" i="34"/>
  <c r="G8" i="34"/>
  <c r="J7" i="34"/>
  <c r="J8" i="34" s="1"/>
  <c r="B44" i="35" l="1"/>
  <c r="B36" i="35"/>
  <c r="B38" i="35"/>
  <c r="F49" i="36" l="1"/>
  <c r="D49" i="36"/>
  <c r="C49" i="36"/>
  <c r="B49" i="36"/>
  <c r="F47" i="36"/>
  <c r="D47" i="36"/>
  <c r="C47" i="36"/>
  <c r="B47" i="36"/>
  <c r="F45" i="36"/>
  <c r="D45" i="36"/>
  <c r="C45" i="36"/>
  <c r="B45" i="36"/>
  <c r="F43" i="36"/>
  <c r="D43" i="36"/>
  <c r="C43" i="36"/>
  <c r="B43" i="36"/>
  <c r="F41" i="36"/>
  <c r="D41" i="36"/>
  <c r="C41" i="36"/>
  <c r="B41" i="36"/>
  <c r="F39" i="36"/>
  <c r="D39" i="36"/>
  <c r="C39" i="36"/>
  <c r="B39" i="36"/>
  <c r="F37" i="36"/>
  <c r="D37" i="36"/>
  <c r="C37" i="36"/>
  <c r="B37" i="36"/>
  <c r="F35" i="36"/>
  <c r="D35" i="36"/>
  <c r="C35" i="36"/>
  <c r="B35" i="36"/>
  <c r="F33" i="36"/>
  <c r="D33" i="36"/>
  <c r="C33" i="36"/>
  <c r="B33" i="36"/>
  <c r="F31" i="36"/>
  <c r="D31" i="36"/>
  <c r="C31" i="36"/>
  <c r="B31" i="36"/>
  <c r="F29" i="36"/>
  <c r="D29" i="36"/>
  <c r="C29" i="36"/>
  <c r="B29" i="36"/>
  <c r="F27" i="36"/>
  <c r="D27" i="36"/>
  <c r="C27" i="36"/>
  <c r="B27" i="36"/>
  <c r="F25" i="36"/>
  <c r="D25" i="36"/>
  <c r="C25" i="36"/>
  <c r="B25" i="36"/>
  <c r="F23" i="36"/>
  <c r="D23" i="36"/>
  <c r="C23" i="36"/>
  <c r="B23" i="36"/>
  <c r="F21" i="36"/>
  <c r="D21" i="36"/>
  <c r="C21" i="36"/>
  <c r="B21" i="36"/>
  <c r="F19" i="36"/>
  <c r="D19" i="36"/>
  <c r="C19" i="36"/>
  <c r="B19" i="36"/>
  <c r="F17" i="36"/>
  <c r="D17" i="36"/>
  <c r="C17" i="36"/>
  <c r="B17" i="36"/>
  <c r="F15" i="36"/>
  <c r="D15" i="36"/>
  <c r="C15" i="36"/>
  <c r="B15" i="36"/>
  <c r="E46" i="35"/>
  <c r="D46" i="35"/>
  <c r="B46" i="35"/>
  <c r="E44" i="35"/>
  <c r="D44" i="35"/>
  <c r="E42" i="35"/>
  <c r="D42" i="35"/>
  <c r="B42" i="35"/>
  <c r="E40" i="35"/>
  <c r="D40" i="35"/>
  <c r="B40" i="35"/>
  <c r="E38" i="35"/>
  <c r="D38" i="35"/>
  <c r="E36" i="35"/>
  <c r="D36" i="35"/>
  <c r="E34" i="35"/>
  <c r="D34" i="35"/>
  <c r="B34" i="35"/>
  <c r="D32" i="35"/>
  <c r="B32" i="35"/>
  <c r="E30" i="35"/>
  <c r="D30" i="35"/>
  <c r="B30" i="35"/>
  <c r="E28" i="35"/>
  <c r="D28" i="35"/>
  <c r="B28" i="35"/>
  <c r="E26" i="35"/>
  <c r="D26" i="35"/>
  <c r="B26" i="35"/>
  <c r="E24" i="35"/>
  <c r="D24" i="35"/>
  <c r="B24" i="35"/>
  <c r="E22" i="35"/>
  <c r="D22" i="35"/>
  <c r="B22" i="35"/>
  <c r="E20" i="35"/>
  <c r="D20" i="35"/>
  <c r="B20" i="35"/>
  <c r="E18" i="35"/>
  <c r="D18" i="35"/>
  <c r="B18" i="35"/>
  <c r="E16" i="35"/>
  <c r="D16" i="35"/>
  <c r="B16" i="35"/>
  <c r="E14" i="35"/>
  <c r="D14" i="35"/>
  <c r="B14" i="35"/>
  <c r="E12" i="35"/>
  <c r="D12" i="35"/>
  <c r="B12" i="35"/>
  <c r="D50" i="36"/>
  <c r="C50" i="36"/>
  <c r="F50" i="36"/>
  <c r="D48" i="36"/>
  <c r="C48" i="36"/>
  <c r="F48" i="36"/>
  <c r="G44" i="35"/>
  <c r="D46" i="36"/>
  <c r="C46" i="36"/>
  <c r="F46" i="36"/>
  <c r="G42" i="35"/>
  <c r="D44" i="36"/>
  <c r="C44" i="36"/>
  <c r="F44" i="36"/>
  <c r="E43" i="36"/>
  <c r="D42" i="36"/>
  <c r="C42" i="36"/>
  <c r="F42" i="36"/>
  <c r="D40" i="36"/>
  <c r="C40" i="36"/>
  <c r="F40" i="36"/>
  <c r="G36" i="35"/>
  <c r="D38" i="36"/>
  <c r="C38" i="36"/>
  <c r="F38" i="36"/>
  <c r="G34" i="35"/>
  <c r="D36" i="36"/>
  <c r="C36" i="36"/>
  <c r="F36" i="36"/>
  <c r="E35" i="36"/>
  <c r="D34" i="36"/>
  <c r="C34" i="36"/>
  <c r="F34" i="36"/>
  <c r="D32" i="36"/>
  <c r="C32" i="36"/>
  <c r="F32" i="36"/>
  <c r="G28" i="35"/>
  <c r="D30" i="36"/>
  <c r="C30" i="36"/>
  <c r="F30" i="36"/>
  <c r="G26" i="35"/>
  <c r="D28" i="36"/>
  <c r="C28" i="36"/>
  <c r="F28" i="36"/>
  <c r="E27" i="36"/>
  <c r="D26" i="36"/>
  <c r="C26" i="36"/>
  <c r="F26" i="36"/>
  <c r="D24" i="36"/>
  <c r="F24" i="36"/>
  <c r="G20" i="35"/>
  <c r="D22" i="36"/>
  <c r="C22" i="36"/>
  <c r="F22" i="36"/>
  <c r="G18" i="35"/>
  <c r="D20" i="36"/>
  <c r="C20" i="36"/>
  <c r="F20" i="36"/>
  <c r="E19" i="36"/>
  <c r="D18" i="36"/>
  <c r="C18" i="36"/>
  <c r="F18" i="36"/>
  <c r="D16" i="36"/>
  <c r="C16" i="36"/>
  <c r="F16" i="36"/>
  <c r="G12" i="35"/>
  <c r="G16" i="35" l="1"/>
  <c r="G24" i="35"/>
  <c r="E17" i="36"/>
  <c r="E25" i="36"/>
  <c r="E33" i="36"/>
  <c r="E41" i="36"/>
  <c r="E49" i="36"/>
  <c r="G32" i="35"/>
  <c r="G40" i="35"/>
  <c r="E23" i="36"/>
  <c r="E31" i="36"/>
  <c r="E39" i="36"/>
  <c r="E47" i="36"/>
  <c r="E18" i="36"/>
  <c r="G15" i="35"/>
  <c r="E26" i="36"/>
  <c r="G23" i="35"/>
  <c r="E34" i="36"/>
  <c r="G31" i="35"/>
  <c r="E42" i="36"/>
  <c r="G39" i="35"/>
  <c r="G47" i="35"/>
  <c r="E50" i="36"/>
  <c r="E15" i="36"/>
  <c r="G14" i="35"/>
  <c r="G22" i="35"/>
  <c r="G30" i="35"/>
  <c r="G38" i="35"/>
  <c r="G46" i="35"/>
  <c r="E21" i="36"/>
  <c r="E29" i="36"/>
  <c r="E37" i="36"/>
  <c r="E45" i="36"/>
  <c r="K7" i="34"/>
  <c r="G21" i="35" l="1"/>
  <c r="E44" i="36"/>
  <c r="G41" i="35"/>
  <c r="G45" i="35"/>
  <c r="E48" i="36"/>
  <c r="G43" i="35"/>
  <c r="E46" i="36"/>
  <c r="E36" i="36"/>
  <c r="G33" i="35"/>
  <c r="E40" i="36"/>
  <c r="G37" i="35"/>
  <c r="G35" i="35"/>
  <c r="E38" i="36"/>
  <c r="G27" i="35"/>
  <c r="E30" i="36"/>
  <c r="E28" i="36"/>
  <c r="G25" i="35"/>
  <c r="E16" i="36"/>
  <c r="G13" i="35"/>
  <c r="G19" i="35"/>
  <c r="E22" i="36"/>
  <c r="G29" i="35"/>
  <c r="E32" i="36"/>
  <c r="E20" i="36"/>
  <c r="G17" i="35"/>
</calcChain>
</file>

<file path=xl/sharedStrings.xml><?xml version="1.0" encoding="utf-8"?>
<sst xmlns="http://schemas.openxmlformats.org/spreadsheetml/2006/main" count="216" uniqueCount="134">
  <si>
    <t>Universitatea POLITEHNICA din Bucureşti
Facultatea Transporturi
Catedra Telecomenzi şi Electronică în Transporturi</t>
  </si>
  <si>
    <t>Susţinerea examenului de diplomă</t>
  </si>
  <si>
    <t>Nr. crt.</t>
  </si>
  <si>
    <t>Nr. Dosar</t>
  </si>
  <si>
    <t>Promoția</t>
  </si>
  <si>
    <t>Absolvent</t>
  </si>
  <si>
    <t>Titlul temei</t>
  </si>
  <si>
    <t>Îndrumător</t>
  </si>
  <si>
    <t>Media de absolvire</t>
  </si>
  <si>
    <t>Nota cunoştinţe</t>
  </si>
  <si>
    <t>Nota lucrare</t>
  </si>
  <si>
    <t>Media</t>
  </si>
  <si>
    <r>
      <t xml:space="preserve">Universitatea </t>
    </r>
    <r>
      <rPr>
        <b/>
        <sz val="10"/>
        <rFont val="Arial"/>
        <family val="2"/>
      </rPr>
      <t xml:space="preserve">POLITEHNICA </t>
    </r>
    <r>
      <rPr>
        <sz val="10"/>
        <rFont val="Arial"/>
        <family val="2"/>
      </rPr>
      <t>din Bucureşti</t>
    </r>
  </si>
  <si>
    <t>SESIUNEA</t>
  </si>
  <si>
    <r>
      <t xml:space="preserve">Facultatea </t>
    </r>
    <r>
      <rPr>
        <b/>
        <sz val="10"/>
        <rFont val="Arial"/>
        <family val="2"/>
      </rPr>
      <t>TRANSPORTURI</t>
    </r>
  </si>
  <si>
    <t>Data</t>
  </si>
  <si>
    <r>
      <t xml:space="preserve">Specializarea </t>
    </r>
    <r>
      <rPr>
        <b/>
        <sz val="10"/>
        <rFont val="Arial"/>
        <family val="2"/>
      </rPr>
      <t>TELECOMENZI ŞI ELECTRONICĂ ÎN TRANSPORTURI</t>
    </r>
  </si>
  <si>
    <r>
      <t>Forma de învăţământ</t>
    </r>
    <r>
      <rPr>
        <b/>
        <sz val="10"/>
        <rFont val="Arial"/>
        <family val="2"/>
      </rPr>
      <t xml:space="preserve"> ZI</t>
    </r>
  </si>
  <si>
    <t>CATALOG EXAMEN DE DIPLOMĂ</t>
  </si>
  <si>
    <t>Nr._________________________</t>
  </si>
  <si>
    <t>Numele, iniţiala prenumelui tatălui şi prenumele absolventului</t>
  </si>
  <si>
    <t>Tema proiectului de diplomă</t>
  </si>
  <si>
    <t>Conducător proiect diplomă</t>
  </si>
  <si>
    <t>Media examenului de diplomă</t>
  </si>
  <si>
    <t>Observaţii</t>
  </si>
  <si>
    <t>Grad didactic, numele şi prenumele</t>
  </si>
  <si>
    <t>Semnătură</t>
  </si>
  <si>
    <t>Preşedinte comisie,</t>
  </si>
  <si>
    <t>Membri comisiei</t>
  </si>
  <si>
    <t>Nume şi prenume</t>
  </si>
  <si>
    <t>Semnătura</t>
  </si>
  <si>
    <t>Secretar comisie,</t>
  </si>
  <si>
    <t>Nota acordată</t>
  </si>
  <si>
    <t>Media generală a anilor de studii</t>
  </si>
  <si>
    <t>Seria şi numărul diplomei</t>
  </si>
  <si>
    <t xml:space="preserve"> (în cifre şi litere)</t>
  </si>
  <si>
    <t>A (cunoştinţe)</t>
  </si>
  <si>
    <t>B (proiect)</t>
  </si>
  <si>
    <t xml:space="preserve"> </t>
  </si>
  <si>
    <t>CATALOG CENTRALIZATOR EXAMEN DE DIPLOMĂ</t>
  </si>
  <si>
    <t>Observații</t>
  </si>
  <si>
    <t>Anul absolvirii facultății</t>
  </si>
  <si>
    <t xml:space="preserve">2. Conf.dr.ing. NEMȚANU Florin Codruț </t>
  </si>
  <si>
    <r>
      <rPr>
        <sz val="10"/>
        <rFont val="Arial"/>
        <family val="2"/>
      </rPr>
      <t>Domeniul</t>
    </r>
    <r>
      <rPr>
        <b/>
        <sz val="10"/>
        <rFont val="Arial"/>
        <family val="2"/>
      </rPr>
      <t xml:space="preserve"> Inginerie electronică, telecomunicații și tehnologii informaționale</t>
    </r>
  </si>
  <si>
    <t>2019</t>
  </si>
  <si>
    <t>4. Ş.l.dr.ing. BUREȚEA Dorin Laurențiu</t>
  </si>
  <si>
    <t xml:space="preserve">3. Conf.dr.ing. GHEORGHIU Răzvan-Andrei </t>
  </si>
  <si>
    <t>1. Conf.dr.ing. MINEA Marius</t>
  </si>
  <si>
    <t>Conf.dr.ing. COSTEA Ilona Mădălina</t>
  </si>
  <si>
    <t>As. dr.ing. STĂNCEL Ion Nicolae</t>
  </si>
  <si>
    <t xml:space="preserve">5. Ș. l. dr. ing. PETRESCU Ionel </t>
  </si>
  <si>
    <t>Ș.l. Dr. Ing. Valentin IORDACHE</t>
  </si>
  <si>
    <t>2020</t>
  </si>
  <si>
    <t>(cinci)</t>
  </si>
  <si>
    <t>S.L. Dr. Ing. Valentin  STAN</t>
  </si>
  <si>
    <t>1/septembrie 2020</t>
  </si>
  <si>
    <t>2/septembrie 2020</t>
  </si>
  <si>
    <t>3/septembrie 2020</t>
  </si>
  <si>
    <t>din data de 07 septembrie 2020</t>
  </si>
  <si>
    <t>4/septembrie 2020</t>
  </si>
  <si>
    <t>5/septembrie 2020</t>
  </si>
  <si>
    <t>6/septembrie 2020</t>
  </si>
  <si>
    <t>7/septembrie 2020</t>
  </si>
  <si>
    <t>8/septembrie 2020</t>
  </si>
  <si>
    <t>9/septembrie 2020</t>
  </si>
  <si>
    <t>10/septembrie 2020</t>
  </si>
  <si>
    <t>11/septembrie 2020</t>
  </si>
  <si>
    <t>12/septembrie 2020</t>
  </si>
  <si>
    <t>13/septembrie 2020</t>
  </si>
  <si>
    <t>14/septembrie 2020</t>
  </si>
  <si>
    <t>15/septembrie 2020</t>
  </si>
  <si>
    <t>16/septembrie 2020</t>
  </si>
  <si>
    <t>17/septembrie 2020</t>
  </si>
  <si>
    <t>18/septembrie 2020</t>
  </si>
  <si>
    <t>19/septembrie 2020</t>
  </si>
  <si>
    <t>20/septembrie 2020</t>
  </si>
  <si>
    <t>septembrie 2020</t>
  </si>
  <si>
    <t>07.09.2020</t>
  </si>
  <si>
    <t>ADASCĂLU M.P. Eduard-Mircea</t>
  </si>
  <si>
    <t>Sistem de automatizare al parcărilor</t>
  </si>
  <si>
    <t>S.l. Dr. Ing. Petrișor-Gabriel PEIU</t>
  </si>
  <si>
    <t>ANDREI L.N. Alexandru</t>
  </si>
  <si>
    <t>Semnalizare complexă pentru trecerile de pietoni nesemaforizate</t>
  </si>
  <si>
    <t>Ș.l. Dr. ing. Dorin Burețea</t>
  </si>
  <si>
    <t>ANTON Gh. Mihaela-Valentina</t>
  </si>
  <si>
    <t>APLICATII
ELECTRONICE PENTRU
AUTOMATIZARE</t>
  </si>
  <si>
    <t>ARMEANCA M.C. Laurențiu-Mihai </t>
  </si>
  <si>
    <t>Sistem de management al parcărilor interioare</t>
  </si>
  <si>
    <t>As.dr. ing. Ion Nicolae STĂNCEL</t>
  </si>
  <si>
    <t>CĂUIA I.C. Cristian-Andrei</t>
  </si>
  <si>
    <t>CONTROLUL AUTOMAT
AL ZBORULUI LA
APARATE DE ZBOR
AUTONOME</t>
  </si>
  <si>
    <t>CRISTEA Al. Laurenţiu-Constantin</t>
  </si>
  <si>
    <t>Sistem cu senzor de densitate a vehiculelor pentru gestionarea traficului</t>
  </si>
  <si>
    <t>Ș.L. Dr. Ing. Elena Alina STANCIU</t>
  </si>
  <si>
    <t>DUMITRAŞCU M. Răzvan-Florin</t>
  </si>
  <si>
    <t>Sistem de avertizare de
urgență de tip E-call</t>
  </si>
  <si>
    <t>S. l. dr. ing. Radu TIMNEA</t>
  </si>
  <si>
    <t>GEMĂLESCU C. Andrei</t>
  </si>
  <si>
    <t>Sistem de aterizare instrumentala al aeronavelor tip ILS</t>
  </si>
  <si>
    <t>IORDACHE-CREȚU Al. Petru </t>
  </si>
  <si>
    <t>SISTEM PENTRU DECONGESTIONAREA TRAFICULUI RUTIER PENTRU TRANSPORTUL ÎN COMUN</t>
  </si>
  <si>
    <t>LACHE Al.D. Claudiu-Marian</t>
  </si>
  <si>
    <t>Analiza trotinetelor electrice și proiectarea unei stații pentru încărcarea vehiculelor electrice ușoare</t>
  </si>
  <si>
    <t>LALE M. Daniel</t>
  </si>
  <si>
    <t>Numărarea călătorilor din vehiculele de transport în comun</t>
  </si>
  <si>
    <t>MATEI D. Cristian</t>
  </si>
  <si>
    <t>REALITATEA AUGMENTATĂ ÎN TRANSPORTURI</t>
  </si>
  <si>
    <t>Conf.dr.ing. Florin NEMTANU</t>
  </si>
  <si>
    <t>MATEI G.V. Cristian-George</t>
  </si>
  <si>
    <t>Building Management
System-Controlul Automat
al Calității Aerului</t>
  </si>
  <si>
    <t>OPRESCU F. Claudiu-Constantin</t>
  </si>
  <si>
    <t>Sisteme de sigurață pasivă la bordul vehiculelor rutiere</t>
  </si>
  <si>
    <t>Conf.dr.ing. Cătălin DUMITRESCU</t>
  </si>
  <si>
    <t>POPA B. Mihăiţă</t>
  </si>
  <si>
    <t>Alertarea automata la accidente rutiere
- Aplicatii eCall -</t>
  </si>
  <si>
    <t>S.L. Dr. Ing. Valentin A. STAN</t>
  </si>
  <si>
    <t>ROTARU M. Marius-Cătălin</t>
  </si>
  <si>
    <t>Sisteme de protecție a călătorilor cu metroul</t>
  </si>
  <si>
    <t>ŢUGUI F.C. Ionuţ-Cătălin</t>
  </si>
  <si>
    <t>Sistem de monitorizare a celulelor bateriilor</t>
  </si>
  <si>
    <t>Studiu de caz-
Transport de materiale
periculoase</t>
  </si>
  <si>
    <t>Ș. L. Dr. Ing. Claudia Surugiu</t>
  </si>
  <si>
    <t>Sistem de anticoliziune pentru autovehicule</t>
  </si>
  <si>
    <t>Ș.L. Dr. Ing. Angel Ciprian CORMOȘ</t>
  </si>
  <si>
    <t>PLACĂ DE DEZVOLTARE CU MICROCONTROLLER ȘI SURSĂ ÎN COMUTAȚIE</t>
  </si>
  <si>
    <t>CILINCĂ R.E. Robert-Gabriel</t>
  </si>
  <si>
    <t>PLUTEANU Şt. Cătălin-Marian</t>
  </si>
  <si>
    <t xml:space="preserve">URSACIUC V. Mihai-Lucian </t>
  </si>
  <si>
    <t>As.dr.ing. STĂNCEL Ion Nicolae</t>
  </si>
  <si>
    <t>(patru)</t>
  </si>
  <si>
    <t>6, 7</t>
  </si>
  <si>
    <t>7.01, 8</t>
  </si>
  <si>
    <t>8.01, 9</t>
  </si>
  <si>
    <t>9.01, 10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</si>
</sst>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 Unicode MS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59"/>
      </bottom>
      <diagonal/>
    </border>
    <border>
      <left/>
      <right style="medium">
        <color indexed="59"/>
      </right>
      <top style="hair">
        <color indexed="59"/>
      </top>
      <bottom/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/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medium">
        <color indexed="59"/>
      </bottom>
      <diagonal/>
    </border>
    <border>
      <left style="medium">
        <color indexed="64"/>
      </left>
      <right style="thin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 style="thin">
        <color indexed="64"/>
      </right>
      <top style="medium">
        <color indexed="5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59"/>
      </left>
      <right style="thin">
        <color indexed="64"/>
      </right>
      <top style="medium">
        <color indexed="64"/>
      </top>
      <bottom style="medium">
        <color indexed="59"/>
      </bottom>
      <diagonal/>
    </border>
    <border>
      <left style="thin">
        <color indexed="59"/>
      </left>
      <right style="thin">
        <color indexed="64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medium">
        <color indexed="59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0" fillId="0" borderId="0" xfId="0" applyFont="1"/>
    <xf numFmtId="0" fontId="6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0" xfId="1" applyFont="1"/>
    <xf numFmtId="0" fontId="5" fillId="0" borderId="0" xfId="0" applyFont="1" applyFill="1" applyBorder="1" applyAlignment="1">
      <alignment horizont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2" xfId="0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11" fillId="0" borderId="8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0" fillId="0" borderId="33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6" fillId="0" borderId="8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0</xdr:row>
      <xdr:rowOff>47625</xdr:rowOff>
    </xdr:from>
    <xdr:to>
      <xdr:col>3</xdr:col>
      <xdr:colOff>2000250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7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6"/>
  <sheetViews>
    <sheetView tabSelected="1" zoomScaleNormal="100" workbookViewId="0">
      <selection activeCell="M13" sqref="M13"/>
    </sheetView>
  </sheetViews>
  <sheetFormatPr defaultRowHeight="12.75"/>
  <cols>
    <col min="1" max="1" width="5.7109375" customWidth="1"/>
    <col min="2" max="2" width="7.425781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  <col min="7" max="7" width="12.85546875" style="5" customWidth="1"/>
    <col min="8" max="8" width="9.85546875" style="5" customWidth="1"/>
    <col min="9" max="9" width="10.28515625" style="5" customWidth="1"/>
    <col min="10" max="10" width="9" style="5" customWidth="1"/>
    <col min="11" max="11" width="0" hidden="1" customWidth="1"/>
  </cols>
  <sheetData>
    <row r="1" spans="1:14" ht="12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4" ht="47.25" customHeight="1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4" ht="14.25" customHeight="1">
      <c r="B3" s="1"/>
      <c r="C3" s="1"/>
      <c r="D3" s="1"/>
      <c r="E3" s="1"/>
      <c r="F3" s="1"/>
      <c r="G3" s="1"/>
      <c r="H3" s="1"/>
      <c r="I3" s="1"/>
      <c r="J3" s="1"/>
    </row>
    <row r="4" spans="1:14" ht="18.75" customHeight="1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4" ht="15.75" thickBot="1">
      <c r="B5" s="61" t="s">
        <v>58</v>
      </c>
      <c r="C5" s="61"/>
      <c r="D5" s="61"/>
      <c r="E5" s="61"/>
      <c r="F5" s="61"/>
      <c r="G5" s="61"/>
      <c r="H5" s="61"/>
      <c r="I5" s="61"/>
      <c r="J5" s="61"/>
      <c r="K5" s="2"/>
    </row>
    <row r="6" spans="1:14" ht="25.5" customHeight="1" thickBot="1">
      <c r="A6" s="32" t="s">
        <v>2</v>
      </c>
      <c r="B6" s="33" t="s">
        <v>3</v>
      </c>
      <c r="C6" s="33" t="s">
        <v>4</v>
      </c>
      <c r="D6" s="33" t="s">
        <v>5</v>
      </c>
      <c r="E6" s="33" t="s">
        <v>6</v>
      </c>
      <c r="F6" s="33" t="s">
        <v>7</v>
      </c>
      <c r="G6" s="33" t="s">
        <v>8</v>
      </c>
      <c r="H6" s="33" t="s">
        <v>9</v>
      </c>
      <c r="I6" s="33" t="s">
        <v>10</v>
      </c>
      <c r="J6" s="34" t="s">
        <v>11</v>
      </c>
    </row>
    <row r="7" spans="1:14" ht="15.75" customHeight="1">
      <c r="A7" s="62">
        <v>1</v>
      </c>
      <c r="B7" s="63" t="s">
        <v>55</v>
      </c>
      <c r="C7" s="63">
        <v>2020</v>
      </c>
      <c r="D7" s="64" t="s">
        <v>78</v>
      </c>
      <c r="E7" s="65" t="s">
        <v>79</v>
      </c>
      <c r="F7" s="65" t="s">
        <v>80</v>
      </c>
      <c r="G7" s="37">
        <v>6.46</v>
      </c>
      <c r="H7" s="37">
        <v>6</v>
      </c>
      <c r="I7" s="37">
        <v>7</v>
      </c>
      <c r="J7" s="38">
        <f t="shared" ref="J7" si="0">IF(I7="-","-",TRUNC((H7+I7)/2,2))</f>
        <v>6.5</v>
      </c>
      <c r="K7" s="17">
        <f>IF(J7="-","-",(I7+J7)/2)</f>
        <v>6.75</v>
      </c>
      <c r="M7">
        <f>COUNTIFS(J7:J55,"&gt;=6",J7:J55,"&lt;=7")</f>
        <v>12</v>
      </c>
      <c r="N7" t="s">
        <v>130</v>
      </c>
    </row>
    <row r="8" spans="1:14" ht="22.5" customHeight="1">
      <c r="A8" s="51"/>
      <c r="B8" s="52"/>
      <c r="C8" s="52"/>
      <c r="D8" s="53"/>
      <c r="E8" s="54"/>
      <c r="F8" s="54"/>
      <c r="G8" s="36" t="str">
        <f t="shared" ref="G8:J8" si="1"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>(şase 46%)</v>
      </c>
      <c r="H8" s="36" t="str">
        <f t="shared" si="1"/>
        <v>(şase)</v>
      </c>
      <c r="I8" s="36" t="str">
        <f t="shared" si="1"/>
        <v>(şapte)</v>
      </c>
      <c r="J8" s="39" t="str">
        <f t="shared" si="1"/>
        <v>(şase 50%)</v>
      </c>
      <c r="M8">
        <f>COUNTIFS(J7:J55,"&gt;=7.01",J7:J55,"&lt;=8")</f>
        <v>4</v>
      </c>
      <c r="N8" t="s">
        <v>131</v>
      </c>
    </row>
    <row r="9" spans="1:14" ht="15.75" customHeight="1">
      <c r="A9" s="51">
        <v>2</v>
      </c>
      <c r="B9" s="52" t="s">
        <v>56</v>
      </c>
      <c r="C9" s="52">
        <v>2020</v>
      </c>
      <c r="D9" s="53" t="s">
        <v>81</v>
      </c>
      <c r="E9" s="54" t="s">
        <v>82</v>
      </c>
      <c r="F9" s="54" t="s">
        <v>83</v>
      </c>
      <c r="G9" s="35">
        <v>6.74</v>
      </c>
      <c r="H9" s="35">
        <v>7</v>
      </c>
      <c r="I9" s="35">
        <v>7</v>
      </c>
      <c r="J9" s="40">
        <f t="shared" ref="J9" si="2">IF(I9="-","-",TRUNC((H9+I9)/2,2))</f>
        <v>7</v>
      </c>
      <c r="M9">
        <f>COUNTIFS(J7:J55,"&gt;=8.01",J7:J55,"&lt;=9")</f>
        <v>0</v>
      </c>
      <c r="N9" t="s">
        <v>132</v>
      </c>
    </row>
    <row r="10" spans="1:14" ht="22.5" customHeight="1">
      <c r="A10" s="51"/>
      <c r="B10" s="52"/>
      <c r="C10" s="52"/>
      <c r="D10" s="53"/>
      <c r="E10" s="54"/>
      <c r="F10" s="54"/>
      <c r="G10" s="36" t="str">
        <f t="shared" ref="G10:J10" si="3">IF(G9&lt;&gt;"-",CONCATENATE("(",IF(G9=10,"zece",IF(ROUNDDOWN(G9,0)=9,"nouă",IF(ROUNDDOWN(G9,0)=8,"opt",IF(ROUNDDOWN(G9,0)=7,"şapte",IF(ROUNDDOWN(G9,0)=6,"şase"))))),IF(G9-ROUNDDOWN(G9,0)=0,""," "),IF(((ROUND(G9-ROUNDDOWN(G9,0),2))*100)=0,"",(ROUND(G9-ROUNDDOWN(G9,0),2))*100),IF(G9-ROUNDDOWN(G9,0)=0,"","%"),")"),"")</f>
        <v>(şase 74%)</v>
      </c>
      <c r="H10" s="36" t="str">
        <f t="shared" si="3"/>
        <v>(şapte)</v>
      </c>
      <c r="I10" s="36" t="str">
        <f t="shared" si="3"/>
        <v>(şapte)</v>
      </c>
      <c r="J10" s="39" t="str">
        <f t="shared" si="3"/>
        <v>(şapte)</v>
      </c>
      <c r="M10">
        <f>COUNTIFS(J7:J55,"&gt;=9.01",J7:J55,"&lt;=10")</f>
        <v>0</v>
      </c>
      <c r="N10" t="s">
        <v>133</v>
      </c>
    </row>
    <row r="11" spans="1:14" ht="15.75" customHeight="1">
      <c r="A11" s="51">
        <v>3</v>
      </c>
      <c r="B11" s="52" t="s">
        <v>57</v>
      </c>
      <c r="C11" s="52">
        <v>2020</v>
      </c>
      <c r="D11" s="53" t="s">
        <v>84</v>
      </c>
      <c r="E11" s="54" t="s">
        <v>85</v>
      </c>
      <c r="F11" s="54" t="s">
        <v>54</v>
      </c>
      <c r="G11" s="35">
        <v>6.79</v>
      </c>
      <c r="H11" s="35">
        <v>6</v>
      </c>
      <c r="I11" s="35">
        <v>6</v>
      </c>
      <c r="J11" s="40">
        <f t="shared" ref="J11" si="4">IF(I11="-","-",TRUNC((H11+I11)/2,2))</f>
        <v>6</v>
      </c>
    </row>
    <row r="12" spans="1:14" ht="26.25" customHeight="1">
      <c r="A12" s="51"/>
      <c r="B12" s="52"/>
      <c r="C12" s="52"/>
      <c r="D12" s="53"/>
      <c r="E12" s="54"/>
      <c r="F12" s="54"/>
      <c r="G12" s="36" t="str">
        <f t="shared" ref="G12:J12" si="5">IF(G11&lt;&gt;"-",CONCATENATE("(",IF(G11=10,"zece",IF(ROUNDDOWN(G11,0)=9,"nouă",IF(ROUNDDOWN(G11,0)=8,"opt",IF(ROUNDDOWN(G11,0)=7,"şapte",IF(ROUNDDOWN(G11,0)=6,"şase"))))),IF(G11-ROUNDDOWN(G11,0)=0,""," "),IF(((ROUND(G11-ROUNDDOWN(G11,0),2))*100)=0,"",(ROUND(G11-ROUNDDOWN(G11,0),2))*100),IF(G11-ROUNDDOWN(G11,0)=0,"","%"),")"),"")</f>
        <v>(şase 79%)</v>
      </c>
      <c r="H12" s="36" t="str">
        <f t="shared" si="5"/>
        <v>(şase)</v>
      </c>
      <c r="I12" s="36" t="str">
        <f t="shared" si="5"/>
        <v>(şase)</v>
      </c>
      <c r="J12" s="39" t="str">
        <f t="shared" si="5"/>
        <v>(şase)</v>
      </c>
    </row>
    <row r="13" spans="1:14" ht="15.75" customHeight="1">
      <c r="A13" s="51">
        <v>4</v>
      </c>
      <c r="B13" s="52" t="s">
        <v>59</v>
      </c>
      <c r="C13" s="52">
        <v>2020</v>
      </c>
      <c r="D13" s="53" t="s">
        <v>86</v>
      </c>
      <c r="E13" s="54" t="s">
        <v>87</v>
      </c>
      <c r="F13" s="54" t="s">
        <v>88</v>
      </c>
      <c r="G13" s="35">
        <v>6.37</v>
      </c>
      <c r="H13" s="35">
        <v>6</v>
      </c>
      <c r="I13" s="35">
        <v>6</v>
      </c>
      <c r="J13" s="40">
        <f t="shared" ref="J13" si="6">IF(I13="-","-",TRUNC((H13+I13)/2,2))</f>
        <v>6</v>
      </c>
    </row>
    <row r="14" spans="1:14" ht="32.25" customHeight="1">
      <c r="A14" s="51"/>
      <c r="B14" s="52"/>
      <c r="C14" s="52"/>
      <c r="D14" s="53"/>
      <c r="E14" s="54"/>
      <c r="F14" s="54"/>
      <c r="G14" s="36" t="str">
        <f t="shared" ref="G14:J16" si="7">IF(G13&lt;&gt;"-",CONCATENATE("(",IF(G13=10,"zece",IF(ROUNDDOWN(G13,0)=9,"nouă",IF(ROUNDDOWN(G13,0)=8,"opt",IF(ROUNDDOWN(G13,0)=7,"şapte",IF(ROUNDDOWN(G13,0)=6,"şase"))))),IF(G13-ROUNDDOWN(G13,0)=0,""," "),IF(((ROUND(G13-ROUNDDOWN(G13,0),2))*100)=0,"",(ROUND(G13-ROUNDDOWN(G13,0),2))*100),IF(G13-ROUNDDOWN(G13,0)=0,"","%"),")"),"")</f>
        <v>(şase 37%)</v>
      </c>
      <c r="H14" s="36" t="str">
        <f t="shared" si="7"/>
        <v>(şase)</v>
      </c>
      <c r="I14" s="36" t="str">
        <f t="shared" si="7"/>
        <v>(şase)</v>
      </c>
      <c r="J14" s="39" t="str">
        <f t="shared" si="7"/>
        <v>(şase)</v>
      </c>
    </row>
    <row r="15" spans="1:14" ht="15.75" customHeight="1">
      <c r="A15" s="51">
        <v>5</v>
      </c>
      <c r="B15" s="52" t="s">
        <v>60</v>
      </c>
      <c r="C15" s="52">
        <v>2020</v>
      </c>
      <c r="D15" s="53" t="s">
        <v>89</v>
      </c>
      <c r="E15" s="54" t="s">
        <v>90</v>
      </c>
      <c r="F15" s="54" t="s">
        <v>54</v>
      </c>
      <c r="G15" s="35">
        <v>8</v>
      </c>
      <c r="H15" s="35">
        <v>6</v>
      </c>
      <c r="I15" s="35">
        <v>6</v>
      </c>
      <c r="J15" s="40">
        <f t="shared" ref="J15" si="8">IF(I15="-","-",TRUNC((H15+I15)/2,2))</f>
        <v>6</v>
      </c>
    </row>
    <row r="16" spans="1:14" ht="30.75" customHeight="1">
      <c r="A16" s="51"/>
      <c r="B16" s="52"/>
      <c r="C16" s="52"/>
      <c r="D16" s="53"/>
      <c r="E16" s="54"/>
      <c r="F16" s="54"/>
      <c r="G16" s="36" t="str">
        <f t="shared" ref="G16:H18" si="9">IF(G15&lt;&gt;"-",CONCATENATE("(",IF(G15=10,"zece",IF(ROUNDDOWN(G15,0)=9,"nouă",IF(ROUNDDOWN(G15,0)=8,"opt",IF(ROUNDDOWN(G15,0)=7,"şapte",IF(ROUNDDOWN(G15,0)=6,"şase"))))),IF(G15-ROUNDDOWN(G15,0)=0,""," "),IF(((ROUND(G15-ROUNDDOWN(G15,0),2))*100)=0,"",(ROUND(G15-ROUNDDOWN(G15,0),2))*100),IF(G15-ROUNDDOWN(G15,0)=0,"","%"),")"),"")</f>
        <v>(opt)</v>
      </c>
      <c r="H16" s="36" t="str">
        <f t="shared" si="7"/>
        <v>(şase)</v>
      </c>
      <c r="I16" s="36" t="str">
        <f t="shared" si="7"/>
        <v>(şase)</v>
      </c>
      <c r="J16" s="39" t="str">
        <f t="shared" si="7"/>
        <v>(şase)</v>
      </c>
    </row>
    <row r="17" spans="1:12" ht="15.75" customHeight="1">
      <c r="A17" s="51">
        <v>6</v>
      </c>
      <c r="B17" s="52" t="s">
        <v>61</v>
      </c>
      <c r="C17" s="52">
        <v>2020</v>
      </c>
      <c r="D17" s="53" t="s">
        <v>91</v>
      </c>
      <c r="E17" s="54" t="s">
        <v>92</v>
      </c>
      <c r="F17" s="54" t="s">
        <v>93</v>
      </c>
      <c r="G17" s="35">
        <v>6.55</v>
      </c>
      <c r="H17" s="35">
        <v>6</v>
      </c>
      <c r="I17" s="35">
        <v>7.17</v>
      </c>
      <c r="J17" s="40">
        <f t="shared" ref="J17" si="10">IF(I17="-","-",TRUNC((H17+I17)/2,2))</f>
        <v>6.58</v>
      </c>
    </row>
    <row r="18" spans="1:12" ht="21" customHeight="1">
      <c r="A18" s="51"/>
      <c r="B18" s="52"/>
      <c r="C18" s="52"/>
      <c r="D18" s="53"/>
      <c r="E18" s="54"/>
      <c r="F18" s="54"/>
      <c r="G18" s="36" t="str">
        <f t="shared" ref="G18:J18" si="11">IF(G17&lt;&gt;"-",CONCATENATE("(",IF(G17=10,"zece",IF(ROUNDDOWN(G17,0)=9,"nouă",IF(ROUNDDOWN(G17,0)=8,"opt",IF(ROUNDDOWN(G17,0)=7,"şapte",IF(ROUNDDOWN(G17,0)=6,"şase"))))),IF(G17-ROUNDDOWN(G17,0)=0,""," "),IF(((ROUND(G17-ROUNDDOWN(G17,0),2))*100)=0,"",(ROUND(G17-ROUNDDOWN(G17,0),2))*100),IF(G17-ROUNDDOWN(G17,0)=0,"","%"),")"),"")</f>
        <v>(şase 55%)</v>
      </c>
      <c r="H18" s="36" t="str">
        <f t="shared" si="9"/>
        <v>(şase)</v>
      </c>
      <c r="I18" s="36" t="str">
        <f t="shared" si="11"/>
        <v>(şapte 17%)</v>
      </c>
      <c r="J18" s="39" t="str">
        <f t="shared" si="11"/>
        <v>(şase 58%)</v>
      </c>
      <c r="L18" t="s">
        <v>38</v>
      </c>
    </row>
    <row r="19" spans="1:12" ht="15.75" customHeight="1">
      <c r="A19" s="51">
        <v>7</v>
      </c>
      <c r="B19" s="52" t="s">
        <v>62</v>
      </c>
      <c r="C19" s="52">
        <v>2020</v>
      </c>
      <c r="D19" s="53" t="s">
        <v>94</v>
      </c>
      <c r="E19" s="54" t="s">
        <v>95</v>
      </c>
      <c r="F19" s="54" t="s">
        <v>96</v>
      </c>
      <c r="G19" s="35">
        <v>6.69</v>
      </c>
      <c r="H19" s="35">
        <v>7</v>
      </c>
      <c r="I19" s="35">
        <v>7</v>
      </c>
      <c r="J19" s="40">
        <f t="shared" ref="J19" si="12">IF(I19="-","-",TRUNC((H19+I19)/2,2))</f>
        <v>7</v>
      </c>
      <c r="L19" s="3"/>
    </row>
    <row r="20" spans="1:12" ht="22.5" customHeight="1">
      <c r="A20" s="51"/>
      <c r="B20" s="52"/>
      <c r="C20" s="52"/>
      <c r="D20" s="53"/>
      <c r="E20" s="54"/>
      <c r="F20" s="54"/>
      <c r="G20" s="36" t="str">
        <f t="shared" ref="G20:J20" si="13">IF(G19&lt;&gt;"-",CONCATENATE("(",IF(G19=10,"zece",IF(ROUNDDOWN(G19,0)=9,"nouă",IF(ROUNDDOWN(G19,0)=8,"opt",IF(ROUNDDOWN(G19,0)=7,"şapte",IF(ROUNDDOWN(G19,0)=6,"şase"))))),IF(G19-ROUNDDOWN(G19,0)=0,""," "),IF(((ROUND(G19-ROUNDDOWN(G19,0),2))*100)=0,"",(ROUND(G19-ROUNDDOWN(G19,0),2))*100),IF(G19-ROUNDDOWN(G19,0)=0,"","%"),")"),"")</f>
        <v>(şase 69%)</v>
      </c>
      <c r="H20" s="36" t="str">
        <f t="shared" si="13"/>
        <v>(şapte)</v>
      </c>
      <c r="I20" s="36" t="str">
        <f t="shared" si="13"/>
        <v>(şapte)</v>
      </c>
      <c r="J20" s="39" t="str">
        <f t="shared" si="13"/>
        <v>(şapte)</v>
      </c>
    </row>
    <row r="21" spans="1:12" ht="15.75" customHeight="1">
      <c r="A21" s="51">
        <v>8</v>
      </c>
      <c r="B21" s="52" t="s">
        <v>63</v>
      </c>
      <c r="C21" s="52">
        <v>2020</v>
      </c>
      <c r="D21" s="53" t="s">
        <v>97</v>
      </c>
      <c r="E21" s="54" t="s">
        <v>98</v>
      </c>
      <c r="F21" s="54" t="s">
        <v>88</v>
      </c>
      <c r="G21" s="35">
        <v>6.88</v>
      </c>
      <c r="H21" s="35">
        <v>7</v>
      </c>
      <c r="I21" s="35">
        <v>8</v>
      </c>
      <c r="J21" s="40">
        <f t="shared" ref="J21" si="14">IF(I21="-","-",TRUNC((H21+I21)/2,2))</f>
        <v>7.5</v>
      </c>
    </row>
    <row r="22" spans="1:12" ht="24" customHeight="1">
      <c r="A22" s="51"/>
      <c r="B22" s="52"/>
      <c r="C22" s="52"/>
      <c r="D22" s="53"/>
      <c r="E22" s="54"/>
      <c r="F22" s="54"/>
      <c r="G22" s="36" t="str">
        <f t="shared" ref="G22:J22" si="15">IF(G21&lt;&gt;"-",CONCATENATE("(",IF(G21=10,"zece",IF(ROUNDDOWN(G21,0)=9,"nouă",IF(ROUNDDOWN(G21,0)=8,"opt",IF(ROUNDDOWN(G21,0)=7,"şapte",IF(ROUNDDOWN(G21,0)=6,"şase"))))),IF(G21-ROUNDDOWN(G21,0)=0,""," "),IF(((ROUND(G21-ROUNDDOWN(G21,0),2))*100)=0,"",(ROUND(G21-ROUNDDOWN(G21,0),2))*100),IF(G21-ROUNDDOWN(G21,0)=0,"","%"),")"),"")</f>
        <v>(şase 88%)</v>
      </c>
      <c r="H22" s="36" t="str">
        <f t="shared" si="15"/>
        <v>(şapte)</v>
      </c>
      <c r="I22" s="36" t="str">
        <f t="shared" si="15"/>
        <v>(opt)</v>
      </c>
      <c r="J22" s="39" t="str">
        <f t="shared" si="15"/>
        <v>(şapte 50%)</v>
      </c>
    </row>
    <row r="23" spans="1:12" ht="15.75" customHeight="1">
      <c r="A23" s="51">
        <v>9</v>
      </c>
      <c r="B23" s="52" t="s">
        <v>64</v>
      </c>
      <c r="C23" s="52">
        <v>2020</v>
      </c>
      <c r="D23" s="53" t="s">
        <v>99</v>
      </c>
      <c r="E23" s="54" t="s">
        <v>100</v>
      </c>
      <c r="F23" s="54" t="s">
        <v>96</v>
      </c>
      <c r="G23" s="35">
        <v>6.08</v>
      </c>
      <c r="H23" s="35">
        <v>6</v>
      </c>
      <c r="I23" s="35">
        <v>7</v>
      </c>
      <c r="J23" s="40">
        <f t="shared" ref="J23" si="16">IF(I23="-","-",TRUNC((H23+I23)/2,2))</f>
        <v>6.5</v>
      </c>
      <c r="L23" s="3"/>
    </row>
    <row r="24" spans="1:12" ht="21" customHeight="1">
      <c r="A24" s="51"/>
      <c r="B24" s="52"/>
      <c r="C24" s="52"/>
      <c r="D24" s="53"/>
      <c r="E24" s="54"/>
      <c r="F24" s="54"/>
      <c r="G24" s="36" t="str">
        <f t="shared" ref="G24:J24" si="17">IF(G23&lt;&gt;"-",CONCATENATE("(",IF(G23=10,"zece",IF(ROUNDDOWN(G23,0)=9,"nouă",IF(ROUNDDOWN(G23,0)=8,"opt",IF(ROUNDDOWN(G23,0)=7,"şapte",IF(ROUNDDOWN(G23,0)=6,"şase"))))),IF(G23-ROUNDDOWN(G23,0)=0,""," "),IF(((ROUND(G23-ROUNDDOWN(G23,0),2))*100)=0,"",(ROUND(G23-ROUNDDOWN(G23,0),2))*100),IF(G23-ROUNDDOWN(G23,0)=0,"","%"),")"),"")</f>
        <v>(şase 8%)</v>
      </c>
      <c r="H24" s="36" t="str">
        <f t="shared" si="17"/>
        <v>(şase)</v>
      </c>
      <c r="I24" s="36" t="str">
        <f t="shared" si="17"/>
        <v>(şapte)</v>
      </c>
      <c r="J24" s="39" t="str">
        <f t="shared" si="17"/>
        <v>(şase 50%)</v>
      </c>
    </row>
    <row r="25" spans="1:12" ht="15.75" customHeight="1">
      <c r="A25" s="51">
        <v>10</v>
      </c>
      <c r="B25" s="52" t="s">
        <v>65</v>
      </c>
      <c r="C25" s="52">
        <v>2020</v>
      </c>
      <c r="D25" s="53" t="s">
        <v>101</v>
      </c>
      <c r="E25" s="54" t="s">
        <v>102</v>
      </c>
      <c r="F25" s="54" t="s">
        <v>83</v>
      </c>
      <c r="G25" s="35">
        <v>6.94</v>
      </c>
      <c r="H25" s="35">
        <v>6</v>
      </c>
      <c r="I25" s="35">
        <v>7.17</v>
      </c>
      <c r="J25" s="40">
        <f t="shared" ref="J25" si="18">IF(I25="-","-",TRUNC((H25+I25)/2,2))</f>
        <v>6.58</v>
      </c>
      <c r="L25" s="3"/>
    </row>
    <row r="26" spans="1:12" ht="21.75" customHeight="1">
      <c r="A26" s="51"/>
      <c r="B26" s="52"/>
      <c r="C26" s="52"/>
      <c r="D26" s="53"/>
      <c r="E26" s="54"/>
      <c r="F26" s="54"/>
      <c r="G26" s="36" t="str">
        <f t="shared" ref="G26:J26" si="19">IF(G25&lt;&gt;"-",CONCATENATE("(",IF(G25=10,"zece",IF(ROUNDDOWN(G25,0)=9,"nouă",IF(ROUNDDOWN(G25,0)=8,"opt",IF(ROUNDDOWN(G25,0)=7,"şapte",IF(ROUNDDOWN(G25,0)=6,"şase"))))),IF(G25-ROUNDDOWN(G25,0)=0,""," "),IF(((ROUND(G25-ROUNDDOWN(G25,0),2))*100)=0,"",(ROUND(G25-ROUNDDOWN(G25,0),2))*100),IF(G25-ROUNDDOWN(G25,0)=0,"","%"),")"),"")</f>
        <v>(şase 94%)</v>
      </c>
      <c r="H26" s="36" t="str">
        <f t="shared" si="19"/>
        <v>(şase)</v>
      </c>
      <c r="I26" s="36" t="str">
        <f t="shared" si="19"/>
        <v>(şapte 17%)</v>
      </c>
      <c r="J26" s="39" t="str">
        <f t="shared" si="19"/>
        <v>(şase 58%)</v>
      </c>
    </row>
    <row r="27" spans="1:12" ht="15.75" customHeight="1">
      <c r="A27" s="51">
        <v>11</v>
      </c>
      <c r="B27" s="52" t="s">
        <v>66</v>
      </c>
      <c r="C27" s="52">
        <v>2020</v>
      </c>
      <c r="D27" s="53" t="s">
        <v>103</v>
      </c>
      <c r="E27" s="54" t="s">
        <v>104</v>
      </c>
      <c r="F27" s="54" t="s">
        <v>51</v>
      </c>
      <c r="G27" s="35">
        <v>8.5399999999999991</v>
      </c>
      <c r="H27" s="35">
        <v>8</v>
      </c>
      <c r="I27" s="35">
        <v>8</v>
      </c>
      <c r="J27" s="40">
        <f t="shared" ref="J27" si="20">IF(I27="-","-",TRUNC((H27+I27)/2,2))</f>
        <v>8</v>
      </c>
      <c r="L27" s="3"/>
    </row>
    <row r="28" spans="1:12" ht="30.75" customHeight="1">
      <c r="A28" s="51"/>
      <c r="B28" s="52"/>
      <c r="C28" s="52"/>
      <c r="D28" s="53"/>
      <c r="E28" s="54"/>
      <c r="F28" s="54"/>
      <c r="G28" s="36" t="str">
        <f t="shared" ref="G28:J28" si="21">IF(G27&lt;&gt;"-",CONCATENATE("(",IF(G27=10,"zece",IF(ROUNDDOWN(G27,0)=9,"nouă",IF(ROUNDDOWN(G27,0)=8,"opt",IF(ROUNDDOWN(G27,0)=7,"şapte",IF(ROUNDDOWN(G27,0)=6,"şase"))))),IF(G27-ROUNDDOWN(G27,0)=0,""," "),IF(((ROUND(G27-ROUNDDOWN(G27,0),2))*100)=0,"",(ROUND(G27-ROUNDDOWN(G27,0),2))*100),IF(G27-ROUNDDOWN(G27,0)=0,"","%"),")"),"")</f>
        <v>(opt 54%)</v>
      </c>
      <c r="H28" s="36" t="str">
        <f t="shared" si="21"/>
        <v>(opt)</v>
      </c>
      <c r="I28" s="36" t="str">
        <f t="shared" si="21"/>
        <v>(opt)</v>
      </c>
      <c r="J28" s="39" t="str">
        <f t="shared" si="21"/>
        <v>(opt)</v>
      </c>
    </row>
    <row r="29" spans="1:12" ht="15.75" customHeight="1">
      <c r="A29" s="51">
        <v>12</v>
      </c>
      <c r="B29" s="52" t="s">
        <v>67</v>
      </c>
      <c r="C29" s="52">
        <v>2020</v>
      </c>
      <c r="D29" s="53" t="s">
        <v>105</v>
      </c>
      <c r="E29" s="54" t="s">
        <v>106</v>
      </c>
      <c r="F29" s="54" t="s">
        <v>107</v>
      </c>
      <c r="G29" s="35">
        <v>7.6</v>
      </c>
      <c r="H29" s="35">
        <v>8</v>
      </c>
      <c r="I29" s="35">
        <v>8</v>
      </c>
      <c r="J29" s="40">
        <f t="shared" ref="J29" si="22">IF(I29="-","-",TRUNC((H29+I29)/2,2))</f>
        <v>8</v>
      </c>
    </row>
    <row r="30" spans="1:12" ht="27" customHeight="1">
      <c r="A30" s="51"/>
      <c r="B30" s="52"/>
      <c r="C30" s="52"/>
      <c r="D30" s="53"/>
      <c r="E30" s="54"/>
      <c r="F30" s="54"/>
      <c r="G30" s="36" t="str">
        <f t="shared" ref="G30:J30" si="23">IF(G29&lt;&gt;"-",CONCATENATE("(",IF(G29=10,"zece",IF(ROUNDDOWN(G29,0)=9,"nouă",IF(ROUNDDOWN(G29,0)=8,"opt",IF(ROUNDDOWN(G29,0)=7,"şapte",IF(ROUNDDOWN(G29,0)=6,"şase"))))),IF(G29-ROUNDDOWN(G29,0)=0,""," "),IF(((ROUND(G29-ROUNDDOWN(G29,0),2))*100)=0,"",(ROUND(G29-ROUNDDOWN(G29,0),2))*100),IF(G29-ROUNDDOWN(G29,0)=0,"","%"),")"),"")</f>
        <v>(şapte 60%)</v>
      </c>
      <c r="H30" s="36" t="str">
        <f t="shared" si="23"/>
        <v>(opt)</v>
      </c>
      <c r="I30" s="36" t="str">
        <f t="shared" si="23"/>
        <v>(opt)</v>
      </c>
      <c r="J30" s="39" t="str">
        <f t="shared" si="23"/>
        <v>(opt)</v>
      </c>
    </row>
    <row r="31" spans="1:12" ht="15.75" customHeight="1">
      <c r="A31" s="51">
        <v>13</v>
      </c>
      <c r="B31" s="52" t="s">
        <v>68</v>
      </c>
      <c r="C31" s="52">
        <v>2020</v>
      </c>
      <c r="D31" s="53" t="s">
        <v>108</v>
      </c>
      <c r="E31" s="54" t="s">
        <v>109</v>
      </c>
      <c r="F31" s="54" t="s">
        <v>107</v>
      </c>
      <c r="G31" s="35">
        <v>7.11</v>
      </c>
      <c r="H31" s="35">
        <v>7</v>
      </c>
      <c r="I31" s="35">
        <v>7</v>
      </c>
      <c r="J31" s="40">
        <f t="shared" ref="J31" si="24">IF(I31="-","-",TRUNC((H31+I31)/2,2))</f>
        <v>7</v>
      </c>
    </row>
    <row r="32" spans="1:12" ht="25.5" customHeight="1">
      <c r="A32" s="51"/>
      <c r="B32" s="52"/>
      <c r="C32" s="52"/>
      <c r="D32" s="53"/>
      <c r="E32" s="54"/>
      <c r="F32" s="54"/>
      <c r="G32" s="36" t="str">
        <f t="shared" ref="G32:J32" si="25">IF(G31&lt;&gt;"-",CONCATENATE("(",IF(G31=10,"zece",IF(ROUNDDOWN(G31,0)=9,"nouă",IF(ROUNDDOWN(G31,0)=8,"opt",IF(ROUNDDOWN(G31,0)=7,"şapte",IF(ROUNDDOWN(G31,0)=6,"şase"))))),IF(G31-ROUNDDOWN(G31,0)=0,""," "),IF(((ROUND(G31-ROUNDDOWN(G31,0),2))*100)=0,"",(ROUND(G31-ROUNDDOWN(G31,0),2))*100),IF(G31-ROUNDDOWN(G31,0)=0,"","%"),")"),"")</f>
        <v>(şapte 11%)</v>
      </c>
      <c r="H32" s="36" t="str">
        <f t="shared" si="25"/>
        <v>(şapte)</v>
      </c>
      <c r="I32" s="36" t="str">
        <f t="shared" si="25"/>
        <v>(şapte)</v>
      </c>
      <c r="J32" s="39" t="str">
        <f t="shared" si="25"/>
        <v>(şapte)</v>
      </c>
    </row>
    <row r="33" spans="1:12" ht="15.75" customHeight="1">
      <c r="A33" s="51">
        <v>14</v>
      </c>
      <c r="B33" s="52" t="s">
        <v>69</v>
      </c>
      <c r="C33" s="52">
        <v>2020</v>
      </c>
      <c r="D33" s="53" t="s">
        <v>110</v>
      </c>
      <c r="E33" s="54" t="s">
        <v>111</v>
      </c>
      <c r="F33" s="54" t="s">
        <v>112</v>
      </c>
      <c r="G33" s="35">
        <v>7.49</v>
      </c>
      <c r="H33" s="35">
        <v>7</v>
      </c>
      <c r="I33" s="35">
        <v>8</v>
      </c>
      <c r="J33" s="40">
        <f t="shared" ref="J33" si="26">IF(I33="-","-",TRUNC((H33+I33)/2,2))</f>
        <v>7.5</v>
      </c>
    </row>
    <row r="34" spans="1:12" ht="27.75" customHeight="1">
      <c r="A34" s="51"/>
      <c r="B34" s="52"/>
      <c r="C34" s="52"/>
      <c r="D34" s="53"/>
      <c r="E34" s="54"/>
      <c r="F34" s="54"/>
      <c r="G34" s="36" t="str">
        <f t="shared" ref="G34:J34" si="27">IF(G33&lt;&gt;"-",CONCATENATE("(",IF(G33=10,"zece",IF(ROUNDDOWN(G33,0)=9,"nouă",IF(ROUNDDOWN(G33,0)=8,"opt",IF(ROUNDDOWN(G33,0)=7,"şapte",IF(ROUNDDOWN(G33,0)=6,"şase"))))),IF(G33-ROUNDDOWN(G33,0)=0,""," "),IF(((ROUND(G33-ROUNDDOWN(G33,0),2))*100)=0,"",(ROUND(G33-ROUNDDOWN(G33,0),2))*100),IF(G33-ROUNDDOWN(G33,0)=0,"","%"),")"),"")</f>
        <v>(şapte 49%)</v>
      </c>
      <c r="H34" s="36" t="str">
        <f t="shared" si="27"/>
        <v>(şapte)</v>
      </c>
      <c r="I34" s="36" t="str">
        <f t="shared" si="27"/>
        <v>(opt)</v>
      </c>
      <c r="J34" s="39" t="str">
        <f t="shared" si="27"/>
        <v>(şapte 50%)</v>
      </c>
    </row>
    <row r="35" spans="1:12" ht="15.75" customHeight="1">
      <c r="A35" s="51">
        <v>15</v>
      </c>
      <c r="B35" s="52" t="s">
        <v>70</v>
      </c>
      <c r="C35" s="52">
        <v>2020</v>
      </c>
      <c r="D35" s="53" t="s">
        <v>113</v>
      </c>
      <c r="E35" s="54" t="s">
        <v>114</v>
      </c>
      <c r="F35" s="54" t="s">
        <v>115</v>
      </c>
      <c r="G35" s="35">
        <v>6.85</v>
      </c>
      <c r="H35" s="35">
        <v>6</v>
      </c>
      <c r="I35" s="35">
        <v>6</v>
      </c>
      <c r="J35" s="40">
        <f t="shared" ref="J35" si="28">IF(I35="-","-",TRUNC((H35+I35)/2,2))</f>
        <v>6</v>
      </c>
    </row>
    <row r="36" spans="1:12" ht="23.25" customHeight="1">
      <c r="A36" s="51"/>
      <c r="B36" s="52"/>
      <c r="C36" s="52"/>
      <c r="D36" s="53"/>
      <c r="E36" s="54"/>
      <c r="F36" s="54"/>
      <c r="G36" s="36" t="str">
        <f>IF(G35&lt;&gt;"-",CONCATENATE("(",IF(G35=10,"zece",IF(ROUNDDOWN(G35,0)=9,"nouă",IF(ROUNDDOWN(G35,0)=8,"opt",IF(ROUNDDOWN(G35,0)=7,"şapte",IF(ROUNDDOWN(G35,0)=6,"şase",IF(ROUNDDOWN(G35,0)=5,"cinci")))))),IF(G35-ROUNDDOWN(G35,0)=0,""," "),IF(((ROUND(G35-ROUNDDOWN(G35,0),2))*100)=0,"",(ROUND(G35-ROUNDDOWN(G35,0),2))*100),IF(G35-ROUNDDOWN(G35,0)=0,"","%"),")"),"")</f>
        <v>(şase 85%)</v>
      </c>
      <c r="H36" s="36" t="str">
        <f t="shared" ref="H36:J36" si="29">IF(H35&lt;&gt;"-",CONCATENATE("(",IF(H35=10,"zece",IF(ROUNDDOWN(H35,0)=9,"nouă",IF(ROUNDDOWN(H35,0)=8,"opt",IF(ROUNDDOWN(H35,0)=7,"şapte",IF(ROUNDDOWN(H35,0)=6,"şase"))))),IF(H35-ROUNDDOWN(H35,0)=0,""," "),IF(((ROUND(H35-ROUNDDOWN(H35,0),2))*100)=0,"",(ROUND(H35-ROUNDDOWN(H35,0),2))*100),IF(H35-ROUNDDOWN(H35,0)=0,"","%"),")"),"")</f>
        <v>(şase)</v>
      </c>
      <c r="I36" s="36" t="str">
        <f t="shared" si="29"/>
        <v>(şase)</v>
      </c>
      <c r="J36" s="39" t="str">
        <f t="shared" si="29"/>
        <v>(şase)</v>
      </c>
    </row>
    <row r="37" spans="1:12" ht="15.75" customHeight="1">
      <c r="A37" s="51">
        <v>16</v>
      </c>
      <c r="B37" s="52" t="s">
        <v>71</v>
      </c>
      <c r="C37" s="52">
        <v>2020</v>
      </c>
      <c r="D37" s="53" t="s">
        <v>116</v>
      </c>
      <c r="E37" s="54" t="s">
        <v>117</v>
      </c>
      <c r="F37" s="54" t="s">
        <v>83</v>
      </c>
      <c r="G37" s="35">
        <v>7.02</v>
      </c>
      <c r="H37" s="35">
        <v>6</v>
      </c>
      <c r="I37" s="35">
        <v>6</v>
      </c>
      <c r="J37" s="40">
        <f t="shared" ref="J37" si="30">IF(I37="-","-",TRUNC((H37+I37)/2,2))</f>
        <v>6</v>
      </c>
    </row>
    <row r="38" spans="1:12" ht="26.25" customHeight="1">
      <c r="A38" s="51"/>
      <c r="B38" s="52"/>
      <c r="C38" s="52"/>
      <c r="D38" s="53"/>
      <c r="E38" s="54"/>
      <c r="F38" s="54"/>
      <c r="G38" s="36" t="str">
        <f t="shared" ref="G38:J38" si="31">IF(G37&lt;&gt;"-",CONCATENATE("(",IF(G37=10,"zece",IF(ROUNDDOWN(G37,0)=9,"nouă",IF(ROUNDDOWN(G37,0)=8,"opt",IF(ROUNDDOWN(G37,0)=7,"şapte",IF(ROUNDDOWN(G37,0)=6,"şase"))))),IF(G37-ROUNDDOWN(G37,0)=0,""," "),IF(((ROUND(G37-ROUNDDOWN(G37,0),2))*100)=0,"",(ROUND(G37-ROUNDDOWN(G37,0),2))*100),IF(G37-ROUNDDOWN(G37,0)=0,"","%"),")"),"")</f>
        <v>(şapte 2%)</v>
      </c>
      <c r="H38" s="36" t="str">
        <f t="shared" si="31"/>
        <v>(şase)</v>
      </c>
      <c r="I38" s="36" t="str">
        <f t="shared" si="31"/>
        <v>(şase)</v>
      </c>
      <c r="J38" s="39" t="str">
        <f t="shared" si="31"/>
        <v>(şase)</v>
      </c>
    </row>
    <row r="39" spans="1:12" ht="18.75" customHeight="1">
      <c r="A39" s="51">
        <v>17</v>
      </c>
      <c r="B39" s="52" t="s">
        <v>72</v>
      </c>
      <c r="C39" s="52">
        <v>2020</v>
      </c>
      <c r="D39" s="53" t="s">
        <v>118</v>
      </c>
      <c r="E39" s="54" t="s">
        <v>119</v>
      </c>
      <c r="F39" s="54" t="s">
        <v>88</v>
      </c>
      <c r="G39" s="35">
        <v>6.52</v>
      </c>
      <c r="H39" s="35">
        <v>4</v>
      </c>
      <c r="I39" s="35">
        <v>6</v>
      </c>
      <c r="J39" s="40">
        <f t="shared" ref="J39" si="32">IF(I39="-","-",TRUNC((H39+I39)/2,2))</f>
        <v>5</v>
      </c>
      <c r="L39" s="19"/>
    </row>
    <row r="40" spans="1:12" ht="21" customHeight="1">
      <c r="A40" s="51"/>
      <c r="B40" s="52"/>
      <c r="C40" s="52"/>
      <c r="D40" s="53"/>
      <c r="E40" s="54"/>
      <c r="F40" s="54"/>
      <c r="G40" s="36" t="str">
        <f t="shared" ref="G40:I40" si="33">IF(G39&lt;&gt;"-",CONCATENATE("(",IF(G39=10,"zece",IF(ROUNDDOWN(G39,0)=9,"nouă",IF(ROUNDDOWN(G39,0)=8,"opt",IF(ROUNDDOWN(G39,0)=7,"şapte",IF(ROUNDDOWN(G39,0)=6,"şase"))))),IF(G39-ROUNDDOWN(G39,0)=0,""," "),IF(((ROUND(G39-ROUNDDOWN(G39,0),2))*100)=0,"",(ROUND(G39-ROUNDDOWN(G39,0),2))*100),IF(G39-ROUNDDOWN(G39,0)=0,"","%"),")"),"")</f>
        <v>(şase 52%)</v>
      </c>
      <c r="H40" s="36" t="s">
        <v>129</v>
      </c>
      <c r="I40" s="36" t="str">
        <f t="shared" si="33"/>
        <v>(şase)</v>
      </c>
      <c r="J40" s="36" t="s">
        <v>53</v>
      </c>
    </row>
    <row r="41" spans="1:12" ht="18.75" customHeight="1">
      <c r="A41" s="51">
        <v>18</v>
      </c>
      <c r="B41" s="52" t="s">
        <v>73</v>
      </c>
      <c r="C41" s="52">
        <v>2020</v>
      </c>
      <c r="D41" s="53" t="s">
        <v>125</v>
      </c>
      <c r="E41" s="54" t="s">
        <v>120</v>
      </c>
      <c r="F41" s="54" t="s">
        <v>121</v>
      </c>
      <c r="G41" s="30">
        <v>6.77</v>
      </c>
      <c r="H41" s="35">
        <v>4</v>
      </c>
      <c r="I41" s="35">
        <v>6</v>
      </c>
      <c r="J41" s="40">
        <f t="shared" ref="J41:J45" si="34">IF(I41="-","-",TRUNC((H41+I41)/2,2))</f>
        <v>5</v>
      </c>
    </row>
    <row r="42" spans="1:12" ht="18" customHeight="1">
      <c r="A42" s="51"/>
      <c r="B42" s="52"/>
      <c r="C42" s="52"/>
      <c r="D42" s="53"/>
      <c r="E42" s="54"/>
      <c r="F42" s="54"/>
      <c r="G42" s="36" t="str">
        <f t="shared" ref="G42:I46" si="35">IF(G41&lt;&gt;"-",CONCATENATE("(",IF(G41=10,"zece",IF(ROUNDDOWN(G41,0)=9,"nouă",IF(ROUNDDOWN(G41,0)=8,"opt",IF(ROUNDDOWN(G41,0)=7,"şapte",IF(ROUNDDOWN(G41,0)=6,"şase"))))),IF(G41-ROUNDDOWN(G41,0)=0,""," "),IF(((ROUND(G41-ROUNDDOWN(G41,0),2))*100)=0,"",(ROUND(G41-ROUNDDOWN(G41,0),2))*100),IF(G41-ROUNDDOWN(G41,0)=0,"","%"),")"),"")</f>
        <v>(şase 77%)</v>
      </c>
      <c r="H42" s="36" t="s">
        <v>129</v>
      </c>
      <c r="I42" s="36" t="str">
        <f t="shared" si="35"/>
        <v>(şase)</v>
      </c>
      <c r="J42" s="36" t="s">
        <v>53</v>
      </c>
    </row>
    <row r="43" spans="1:12" ht="15" customHeight="1">
      <c r="A43" s="51">
        <v>19</v>
      </c>
      <c r="B43" s="52" t="s">
        <v>74</v>
      </c>
      <c r="C43" s="52">
        <v>2020</v>
      </c>
      <c r="D43" s="53" t="s">
        <v>126</v>
      </c>
      <c r="E43" s="54" t="s">
        <v>122</v>
      </c>
      <c r="F43" s="54" t="s">
        <v>123</v>
      </c>
      <c r="G43" s="30">
        <v>6.9</v>
      </c>
      <c r="H43" s="35">
        <v>4</v>
      </c>
      <c r="I43" s="35">
        <v>6</v>
      </c>
      <c r="J43" s="40">
        <f t="shared" si="34"/>
        <v>5</v>
      </c>
    </row>
    <row r="44" spans="1:12" ht="24" customHeight="1">
      <c r="A44" s="51"/>
      <c r="B44" s="52"/>
      <c r="C44" s="52"/>
      <c r="D44" s="53"/>
      <c r="E44" s="54"/>
      <c r="F44" s="54"/>
      <c r="G44" s="36" t="str">
        <f t="shared" si="35"/>
        <v>(şase 90%)</v>
      </c>
      <c r="H44" s="36" t="s">
        <v>129</v>
      </c>
      <c r="I44" s="36" t="str">
        <f t="shared" si="35"/>
        <v>(şase)</v>
      </c>
      <c r="J44" s="36" t="s">
        <v>53</v>
      </c>
    </row>
    <row r="45" spans="1:12" ht="15" customHeight="1">
      <c r="A45" s="51">
        <v>20</v>
      </c>
      <c r="B45" s="52" t="s">
        <v>75</v>
      </c>
      <c r="C45" s="52">
        <v>2020</v>
      </c>
      <c r="D45" s="53" t="s">
        <v>127</v>
      </c>
      <c r="E45" s="54" t="s">
        <v>124</v>
      </c>
      <c r="F45" s="54" t="s">
        <v>115</v>
      </c>
      <c r="G45" s="31">
        <v>6.48</v>
      </c>
      <c r="H45" s="35">
        <v>4</v>
      </c>
      <c r="I45" s="35">
        <v>6</v>
      </c>
      <c r="J45" s="40">
        <f t="shared" si="34"/>
        <v>5</v>
      </c>
    </row>
    <row r="46" spans="1:12" ht="22.5" customHeight="1" thickBot="1">
      <c r="A46" s="55"/>
      <c r="B46" s="56"/>
      <c r="C46" s="56"/>
      <c r="D46" s="57"/>
      <c r="E46" s="58"/>
      <c r="F46" s="58"/>
      <c r="G46" s="41" t="str">
        <f t="shared" si="35"/>
        <v>(şase 48%)</v>
      </c>
      <c r="H46" s="36" t="s">
        <v>129</v>
      </c>
      <c r="I46" s="41" t="str">
        <f t="shared" si="35"/>
        <v>(şase)</v>
      </c>
      <c r="J46" s="42" t="s">
        <v>53</v>
      </c>
    </row>
  </sheetData>
  <sheetProtection selectLockedCells="1" selectUnlockedCells="1"/>
  <mergeCells count="123"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A1:J2"/>
    <mergeCell ref="A4:K4"/>
    <mergeCell ref="B5:J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A13:A14"/>
    <mergeCell ref="B13:B14"/>
    <mergeCell ref="C13:C14"/>
    <mergeCell ref="D13:D14"/>
    <mergeCell ref="E13:E14"/>
    <mergeCell ref="F13:F14"/>
    <mergeCell ref="A11:A12"/>
    <mergeCell ref="B11:B12"/>
    <mergeCell ref="C11:C12"/>
    <mergeCell ref="D11:D12"/>
    <mergeCell ref="E11:E12"/>
    <mergeCell ref="F11:F12"/>
    <mergeCell ref="A43:A44"/>
    <mergeCell ref="B43:B44"/>
    <mergeCell ref="C43:C44"/>
    <mergeCell ref="D43:D44"/>
    <mergeCell ref="E43:E44"/>
    <mergeCell ref="F43:F44"/>
    <mergeCell ref="A45:A46"/>
    <mergeCell ref="B45:B46"/>
    <mergeCell ref="C45:C46"/>
    <mergeCell ref="D45:D46"/>
    <mergeCell ref="E45:E46"/>
    <mergeCell ref="F45:F46"/>
  </mergeCells>
  <phoneticPr fontId="1" type="noConversion"/>
  <printOptions horizontalCentered="1"/>
  <pageMargins left="0.39370078740157483" right="0.47244094488188981" top="0.6692913385826772" bottom="0.39370078740157483" header="0.6692913385826772" footer="0.51181102362204722"/>
  <pageSetup paperSize="9" scale="97" firstPageNumber="0" fitToHeight="0" orientation="landscape" horizontalDpi="1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5"/>
  <sheetViews>
    <sheetView view="pageBreakPreview" zoomScale="60" zoomScaleNormal="100" zoomScalePageLayoutView="85" workbookViewId="0">
      <selection activeCell="L49" sqref="L49"/>
    </sheetView>
  </sheetViews>
  <sheetFormatPr defaultRowHeight="12.75"/>
  <cols>
    <col min="1" max="1" width="4.85546875" customWidth="1"/>
    <col min="2" max="2" width="34" customWidth="1"/>
    <col min="3" max="3" width="16.42578125" customWidth="1"/>
    <col min="4" max="4" width="32.85546875" customWidth="1"/>
    <col min="5" max="5" width="13.5703125" customWidth="1"/>
    <col min="6" max="6" width="10.28515625" customWidth="1"/>
    <col min="7" max="7" width="12.140625" customWidth="1"/>
    <col min="8" max="8" width="17.42578125" customWidth="1"/>
  </cols>
  <sheetData>
    <row r="1" spans="1:8">
      <c r="A1" t="s">
        <v>12</v>
      </c>
      <c r="G1" t="s">
        <v>13</v>
      </c>
      <c r="H1" s="6" t="s">
        <v>76</v>
      </c>
    </row>
    <row r="2" spans="1:8">
      <c r="A2" t="s">
        <v>14</v>
      </c>
      <c r="G2" t="s">
        <v>15</v>
      </c>
      <c r="H2" s="7" t="s">
        <v>77</v>
      </c>
    </row>
    <row r="3" spans="1:8">
      <c r="A3" s="6" t="s">
        <v>43</v>
      </c>
    </row>
    <row r="4" spans="1:8">
      <c r="A4" t="s">
        <v>16</v>
      </c>
    </row>
    <row r="5" spans="1:8">
      <c r="A5" s="8" t="s">
        <v>17</v>
      </c>
    </row>
    <row r="6" spans="1:8" ht="20.25" customHeight="1">
      <c r="A6" s="76" t="s">
        <v>18</v>
      </c>
      <c r="B6" s="76"/>
      <c r="C6" s="76"/>
      <c r="D6" s="76"/>
      <c r="E6" s="76"/>
      <c r="F6" s="76"/>
      <c r="G6" s="76"/>
      <c r="H6" s="76"/>
    </row>
    <row r="7" spans="1:8">
      <c r="C7" s="25"/>
      <c r="F7" t="s">
        <v>19</v>
      </c>
    </row>
    <row r="8" spans="1:8" ht="13.5" thickBot="1">
      <c r="C8" s="24"/>
    </row>
    <row r="9" spans="1:8" s="5" customFormat="1" ht="23.25" customHeight="1" thickBot="1">
      <c r="A9" s="77" t="s">
        <v>2</v>
      </c>
      <c r="B9" s="79" t="s">
        <v>20</v>
      </c>
      <c r="C9" s="81" t="s">
        <v>41</v>
      </c>
      <c r="D9" s="79" t="s">
        <v>21</v>
      </c>
      <c r="E9" s="83" t="s">
        <v>22</v>
      </c>
      <c r="F9" s="83"/>
      <c r="G9" s="79" t="s">
        <v>23</v>
      </c>
      <c r="H9" s="84" t="s">
        <v>24</v>
      </c>
    </row>
    <row r="10" spans="1:8" ht="18.75" thickBot="1">
      <c r="A10" s="78"/>
      <c r="B10" s="80"/>
      <c r="C10" s="82"/>
      <c r="D10" s="80"/>
      <c r="E10" s="9" t="s">
        <v>25</v>
      </c>
      <c r="F10" s="9" t="s">
        <v>26</v>
      </c>
      <c r="G10" s="80"/>
      <c r="H10" s="85"/>
    </row>
    <row r="11" spans="1:8" s="8" customFormat="1" ht="13.5" thickBot="1">
      <c r="A11" s="20">
        <v>0</v>
      </c>
      <c r="B11" s="10">
        <v>1</v>
      </c>
      <c r="C11" s="10"/>
      <c r="D11" s="10">
        <v>2</v>
      </c>
      <c r="E11" s="10">
        <v>3</v>
      </c>
      <c r="F11" s="10">
        <v>4</v>
      </c>
      <c r="G11" s="10">
        <v>5</v>
      </c>
      <c r="H11" s="21">
        <v>6</v>
      </c>
    </row>
    <row r="12" spans="1:8" ht="18" customHeight="1">
      <c r="A12" s="88">
        <v>1</v>
      </c>
      <c r="B12" s="64" t="str">
        <f>'04'!D7</f>
        <v>ADASCĂLU M.P. Eduard-Mircea</v>
      </c>
      <c r="C12" s="64" t="s">
        <v>52</v>
      </c>
      <c r="D12" s="89" t="str">
        <f>'04'!E7</f>
        <v>Sistem de automatizare al parcărilor</v>
      </c>
      <c r="E12" s="89" t="str">
        <f>'04'!F7</f>
        <v>S.l. Dr. Ing. Petrișor-Gabriel PEIU</v>
      </c>
      <c r="F12" s="90"/>
      <c r="G12" s="11">
        <f>'04'!J7</f>
        <v>6.5</v>
      </c>
      <c r="H12" s="86"/>
    </row>
    <row r="13" spans="1:8" ht="18" customHeight="1">
      <c r="A13" s="66"/>
      <c r="B13" s="53"/>
      <c r="C13" s="53"/>
      <c r="D13" s="68"/>
      <c r="E13" s="68"/>
      <c r="F13" s="70"/>
      <c r="G13" s="12" t="str">
        <f>'04'!J8</f>
        <v>(şase 50%)</v>
      </c>
      <c r="H13" s="87"/>
    </row>
    <row r="14" spans="1:8" ht="18" customHeight="1">
      <c r="A14" s="66">
        <v>2</v>
      </c>
      <c r="B14" s="53" t="str">
        <f>'04'!D9</f>
        <v>ANDREI L.N. Alexandru</v>
      </c>
      <c r="C14" s="53" t="s">
        <v>52</v>
      </c>
      <c r="D14" s="68" t="str">
        <f>'04'!E9</f>
        <v>Semnalizare complexă pentru trecerile de pietoni nesemaforizate</v>
      </c>
      <c r="E14" s="68" t="str">
        <f>'04'!F9</f>
        <v>Ș.l. Dr. ing. Dorin Burețea</v>
      </c>
      <c r="F14" s="70"/>
      <c r="G14" s="13">
        <f>'04'!J9</f>
        <v>7</v>
      </c>
      <c r="H14" s="87"/>
    </row>
    <row r="15" spans="1:8" ht="18" customHeight="1">
      <c r="A15" s="66"/>
      <c r="B15" s="53"/>
      <c r="C15" s="53"/>
      <c r="D15" s="68"/>
      <c r="E15" s="68"/>
      <c r="F15" s="70"/>
      <c r="G15" s="12" t="str">
        <f>'04'!J10</f>
        <v>(şapte)</v>
      </c>
      <c r="H15" s="87"/>
    </row>
    <row r="16" spans="1:8" ht="18" customHeight="1">
      <c r="A16" s="66">
        <v>3</v>
      </c>
      <c r="B16" s="53" t="str">
        <f>'04'!D11</f>
        <v>ANTON Gh. Mihaela-Valentina</v>
      </c>
      <c r="C16" s="53" t="s">
        <v>52</v>
      </c>
      <c r="D16" s="68" t="str">
        <f>'04'!E11</f>
        <v>APLICATII
ELECTRONICE PENTRU
AUTOMATIZARE</v>
      </c>
      <c r="E16" s="68" t="str">
        <f>'04'!F11</f>
        <v>S.L. Dr. Ing. Valentin  STAN</v>
      </c>
      <c r="F16" s="70"/>
      <c r="G16" s="13">
        <f>'04'!J11</f>
        <v>6</v>
      </c>
      <c r="H16" s="87"/>
    </row>
    <row r="17" spans="1:8" ht="26.25" customHeight="1">
      <c r="A17" s="66"/>
      <c r="B17" s="53"/>
      <c r="C17" s="53"/>
      <c r="D17" s="68"/>
      <c r="E17" s="68"/>
      <c r="F17" s="70"/>
      <c r="G17" s="14" t="str">
        <f>'04'!J12</f>
        <v>(şase)</v>
      </c>
      <c r="H17" s="87"/>
    </row>
    <row r="18" spans="1:8" ht="18" customHeight="1">
      <c r="A18" s="66">
        <v>4</v>
      </c>
      <c r="B18" s="53" t="str">
        <f>'04'!D13</f>
        <v>ARMEANCA M.C. Laurențiu-Mihai </v>
      </c>
      <c r="C18" s="53" t="s">
        <v>52</v>
      </c>
      <c r="D18" s="68" t="str">
        <f>'04'!E13</f>
        <v>Sistem de management al parcărilor interioare</v>
      </c>
      <c r="E18" s="68" t="str">
        <f>'04'!F13</f>
        <v>As.dr. ing. Ion Nicolae STĂNCEL</v>
      </c>
      <c r="F18" s="70"/>
      <c r="G18" s="13">
        <f>'04'!J13</f>
        <v>6</v>
      </c>
      <c r="H18" s="87"/>
    </row>
    <row r="19" spans="1:8" ht="18" customHeight="1">
      <c r="A19" s="66"/>
      <c r="B19" s="53"/>
      <c r="C19" s="53"/>
      <c r="D19" s="68"/>
      <c r="E19" s="68"/>
      <c r="F19" s="70"/>
      <c r="G19" s="14" t="str">
        <f>'04'!J14</f>
        <v>(şase)</v>
      </c>
      <c r="H19" s="87"/>
    </row>
    <row r="20" spans="1:8" ht="18" customHeight="1">
      <c r="A20" s="66">
        <v>5</v>
      </c>
      <c r="B20" s="53" t="str">
        <f>'04'!D15</f>
        <v>CĂUIA I.C. Cristian-Andrei</v>
      </c>
      <c r="C20" s="53" t="s">
        <v>52</v>
      </c>
      <c r="D20" s="68" t="str">
        <f>'04'!E15</f>
        <v>CONTROLUL AUTOMAT
AL ZBORULUI LA
APARATE DE ZBOR
AUTONOME</v>
      </c>
      <c r="E20" s="68" t="str">
        <f>'04'!F15</f>
        <v>S.L. Dr. Ing. Valentin  STAN</v>
      </c>
      <c r="F20" s="70"/>
      <c r="G20" s="13">
        <f>'04'!J15</f>
        <v>6</v>
      </c>
      <c r="H20" s="87"/>
    </row>
    <row r="21" spans="1:8" ht="18" customHeight="1">
      <c r="A21" s="66"/>
      <c r="B21" s="53"/>
      <c r="C21" s="53"/>
      <c r="D21" s="68"/>
      <c r="E21" s="68"/>
      <c r="F21" s="70"/>
      <c r="G21" s="14" t="str">
        <f>'04'!J16</f>
        <v>(şase)</v>
      </c>
      <c r="H21" s="87"/>
    </row>
    <row r="22" spans="1:8" ht="18" customHeight="1">
      <c r="A22" s="66">
        <v>6</v>
      </c>
      <c r="B22" s="53" t="str">
        <f>'04'!D17</f>
        <v>CRISTEA Al. Laurenţiu-Constantin</v>
      </c>
      <c r="C22" s="53" t="s">
        <v>52</v>
      </c>
      <c r="D22" s="68" t="str">
        <f>'04'!E17</f>
        <v>Sistem cu senzor de densitate a vehiculelor pentru gestionarea traficului</v>
      </c>
      <c r="E22" s="68" t="str">
        <f>'04'!F17</f>
        <v>Ș.L. Dr. Ing. Elena Alina STANCIU</v>
      </c>
      <c r="F22" s="70"/>
      <c r="G22" s="13">
        <f>'04'!J17</f>
        <v>6.58</v>
      </c>
      <c r="H22" s="87"/>
    </row>
    <row r="23" spans="1:8" ht="18" customHeight="1">
      <c r="A23" s="66"/>
      <c r="B23" s="53"/>
      <c r="C23" s="53"/>
      <c r="D23" s="68"/>
      <c r="E23" s="68"/>
      <c r="F23" s="70"/>
      <c r="G23" s="14" t="str">
        <f>'04'!J18</f>
        <v>(şase 58%)</v>
      </c>
      <c r="H23" s="87"/>
    </row>
    <row r="24" spans="1:8" ht="18" customHeight="1">
      <c r="A24" s="66">
        <v>7</v>
      </c>
      <c r="B24" s="53" t="str">
        <f>'04'!D19</f>
        <v>DUMITRAŞCU M. Răzvan-Florin</v>
      </c>
      <c r="C24" s="53" t="s">
        <v>52</v>
      </c>
      <c r="D24" s="68" t="str">
        <f>'04'!E19</f>
        <v>Sistem de avertizare de
urgență de tip E-call</v>
      </c>
      <c r="E24" s="68" t="str">
        <f>'04'!F19</f>
        <v>S. l. dr. ing. Radu TIMNEA</v>
      </c>
      <c r="F24" s="70"/>
      <c r="G24" s="13">
        <f>'04'!J19</f>
        <v>7</v>
      </c>
      <c r="H24" s="87"/>
    </row>
    <row r="25" spans="1:8" ht="18" customHeight="1">
      <c r="A25" s="66"/>
      <c r="B25" s="53"/>
      <c r="C25" s="53"/>
      <c r="D25" s="68"/>
      <c r="E25" s="68"/>
      <c r="F25" s="70"/>
      <c r="G25" s="14" t="str">
        <f>'04'!J20</f>
        <v>(şapte)</v>
      </c>
      <c r="H25" s="87"/>
    </row>
    <row r="26" spans="1:8" ht="18" customHeight="1">
      <c r="A26" s="66">
        <v>8</v>
      </c>
      <c r="B26" s="53" t="str">
        <f>'04'!D21</f>
        <v>GEMĂLESCU C. Andrei</v>
      </c>
      <c r="C26" s="53" t="s">
        <v>52</v>
      </c>
      <c r="D26" s="68" t="str">
        <f>'04'!E21</f>
        <v>Sistem de aterizare instrumentala al aeronavelor tip ILS</v>
      </c>
      <c r="E26" s="68" t="str">
        <f>'04'!F21</f>
        <v>As.dr. ing. Ion Nicolae STĂNCEL</v>
      </c>
      <c r="F26" s="70"/>
      <c r="G26" s="13">
        <f>'04'!J21</f>
        <v>7.5</v>
      </c>
      <c r="H26" s="87"/>
    </row>
    <row r="27" spans="1:8" ht="18" customHeight="1">
      <c r="A27" s="66"/>
      <c r="B27" s="53"/>
      <c r="C27" s="53"/>
      <c r="D27" s="68"/>
      <c r="E27" s="68"/>
      <c r="F27" s="70"/>
      <c r="G27" s="14" t="str">
        <f>'04'!J22</f>
        <v>(şapte 50%)</v>
      </c>
      <c r="H27" s="87"/>
    </row>
    <row r="28" spans="1:8" ht="18" customHeight="1">
      <c r="A28" s="66">
        <v>9</v>
      </c>
      <c r="B28" s="53" t="str">
        <f>'04'!D23</f>
        <v>IORDACHE-CREȚU Al. Petru </v>
      </c>
      <c r="C28" s="53" t="s">
        <v>52</v>
      </c>
      <c r="D28" s="68" t="str">
        <f>'04'!E23</f>
        <v>SISTEM PENTRU DECONGESTIONAREA TRAFICULUI RUTIER PENTRU TRANSPORTUL ÎN COMUN</v>
      </c>
      <c r="E28" s="68" t="str">
        <f>'04'!F23</f>
        <v>S. l. dr. ing. Radu TIMNEA</v>
      </c>
      <c r="F28" s="70"/>
      <c r="G28" s="13">
        <f>'04'!J23</f>
        <v>6.5</v>
      </c>
      <c r="H28" s="87"/>
    </row>
    <row r="29" spans="1:8" ht="18" customHeight="1">
      <c r="A29" s="66"/>
      <c r="B29" s="53"/>
      <c r="C29" s="53"/>
      <c r="D29" s="68"/>
      <c r="E29" s="68"/>
      <c r="F29" s="70"/>
      <c r="G29" s="14" t="str">
        <f>'04'!J24</f>
        <v>(şase 50%)</v>
      </c>
      <c r="H29" s="87"/>
    </row>
    <row r="30" spans="1:8" ht="18" customHeight="1">
      <c r="A30" s="66">
        <v>10</v>
      </c>
      <c r="B30" s="53" t="str">
        <f>'04'!D25</f>
        <v>LACHE Al.D. Claudiu-Marian</v>
      </c>
      <c r="C30" s="53" t="s">
        <v>52</v>
      </c>
      <c r="D30" s="68" t="str">
        <f>'04'!E25</f>
        <v>Analiza trotinetelor electrice și proiectarea unei stații pentru încărcarea vehiculelor electrice ușoare</v>
      </c>
      <c r="E30" s="68" t="str">
        <f>'04'!F25</f>
        <v>Ș.l. Dr. ing. Dorin Burețea</v>
      </c>
      <c r="F30" s="70"/>
      <c r="G30" s="13">
        <f>'04'!J25</f>
        <v>6.58</v>
      </c>
      <c r="H30" s="87"/>
    </row>
    <row r="31" spans="1:8" ht="18" customHeight="1">
      <c r="A31" s="66"/>
      <c r="B31" s="53"/>
      <c r="C31" s="53"/>
      <c r="D31" s="68"/>
      <c r="E31" s="68"/>
      <c r="F31" s="70"/>
      <c r="G31" s="14" t="str">
        <f>'04'!J26</f>
        <v>(şase 58%)</v>
      </c>
      <c r="H31" s="87"/>
    </row>
    <row r="32" spans="1:8" ht="18" customHeight="1">
      <c r="A32" s="66">
        <v>11</v>
      </c>
      <c r="B32" s="53" t="str">
        <f>'04'!D27</f>
        <v>LALE M. Daniel</v>
      </c>
      <c r="C32" s="53" t="s">
        <v>52</v>
      </c>
      <c r="D32" s="68" t="str">
        <f>'04'!E27</f>
        <v>Numărarea călătorilor din vehiculele de transport în comun</v>
      </c>
      <c r="E32" s="68" t="str">
        <f>'04'!F27</f>
        <v>Ș.l. Dr. Ing. Valentin IORDACHE</v>
      </c>
      <c r="F32" s="70"/>
      <c r="G32" s="13">
        <f>'04'!J27</f>
        <v>8</v>
      </c>
      <c r="H32" s="87"/>
    </row>
    <row r="33" spans="1:8" ht="18" customHeight="1">
      <c r="A33" s="66"/>
      <c r="B33" s="53"/>
      <c r="C33" s="53"/>
      <c r="D33" s="68"/>
      <c r="E33" s="68"/>
      <c r="F33" s="70"/>
      <c r="G33" s="14" t="str">
        <f>'04'!J28</f>
        <v>(opt)</v>
      </c>
      <c r="H33" s="87"/>
    </row>
    <row r="34" spans="1:8" ht="18" customHeight="1">
      <c r="A34" s="66">
        <v>12</v>
      </c>
      <c r="B34" s="53" t="str">
        <f>'04'!D29</f>
        <v>MATEI D. Cristian</v>
      </c>
      <c r="C34" s="53" t="s">
        <v>52</v>
      </c>
      <c r="D34" s="68" t="str">
        <f>'04'!E29</f>
        <v>REALITATEA AUGMENTATĂ ÎN TRANSPORTURI</v>
      </c>
      <c r="E34" s="68" t="str">
        <f>'04'!F29</f>
        <v>Conf.dr.ing. Florin NEMTANU</v>
      </c>
      <c r="F34" s="70"/>
      <c r="G34" s="13">
        <f>'04'!J29</f>
        <v>8</v>
      </c>
      <c r="H34" s="87"/>
    </row>
    <row r="35" spans="1:8" ht="18" customHeight="1">
      <c r="A35" s="66"/>
      <c r="B35" s="53"/>
      <c r="C35" s="53"/>
      <c r="D35" s="68"/>
      <c r="E35" s="68"/>
      <c r="F35" s="70"/>
      <c r="G35" s="14" t="str">
        <f>'04'!J30</f>
        <v>(opt)</v>
      </c>
      <c r="H35" s="87"/>
    </row>
    <row r="36" spans="1:8" ht="18" customHeight="1">
      <c r="A36" s="66">
        <v>13</v>
      </c>
      <c r="B36" s="53" t="str">
        <f>'04'!D31</f>
        <v>MATEI G.V. Cristian-George</v>
      </c>
      <c r="C36" s="53" t="s">
        <v>44</v>
      </c>
      <c r="D36" s="68" t="str">
        <f>'04'!E31</f>
        <v>Building Management
System-Controlul Automat
al Calității Aerului</v>
      </c>
      <c r="E36" s="68" t="str">
        <f>'04'!F31</f>
        <v>Conf.dr.ing. Florin NEMTANU</v>
      </c>
      <c r="F36" s="70"/>
      <c r="G36" s="13">
        <f>'04'!J31</f>
        <v>7</v>
      </c>
      <c r="H36" s="87"/>
    </row>
    <row r="37" spans="1:8" ht="18" customHeight="1">
      <c r="A37" s="66"/>
      <c r="B37" s="53"/>
      <c r="C37" s="53"/>
      <c r="D37" s="68"/>
      <c r="E37" s="68"/>
      <c r="F37" s="70"/>
      <c r="G37" s="14" t="str">
        <f>'04'!J32</f>
        <v>(şapte)</v>
      </c>
      <c r="H37" s="87"/>
    </row>
    <row r="38" spans="1:8" ht="18" customHeight="1">
      <c r="A38" s="66">
        <v>14</v>
      </c>
      <c r="B38" s="53" t="str">
        <f>'04'!D33</f>
        <v>OPRESCU F. Claudiu-Constantin</v>
      </c>
      <c r="C38" s="53" t="s">
        <v>52</v>
      </c>
      <c r="D38" s="68" t="str">
        <f>'04'!E33</f>
        <v>Sisteme de sigurață pasivă la bordul vehiculelor rutiere</v>
      </c>
      <c r="E38" s="68" t="str">
        <f>'04'!F33</f>
        <v>Conf.dr.ing. Cătălin DUMITRESCU</v>
      </c>
      <c r="F38" s="70"/>
      <c r="G38" s="13">
        <f>'04'!J33</f>
        <v>7.5</v>
      </c>
      <c r="H38" s="87"/>
    </row>
    <row r="39" spans="1:8" ht="18" customHeight="1">
      <c r="A39" s="66"/>
      <c r="B39" s="53"/>
      <c r="C39" s="53"/>
      <c r="D39" s="68"/>
      <c r="E39" s="68"/>
      <c r="F39" s="70"/>
      <c r="G39" s="14" t="str">
        <f>'04'!J34</f>
        <v>(şapte 50%)</v>
      </c>
      <c r="H39" s="87"/>
    </row>
    <row r="40" spans="1:8" ht="18" customHeight="1">
      <c r="A40" s="66">
        <v>15</v>
      </c>
      <c r="B40" s="53" t="str">
        <f>'04'!D35</f>
        <v>POPA B. Mihăiţă</v>
      </c>
      <c r="C40" s="53" t="s">
        <v>52</v>
      </c>
      <c r="D40" s="68" t="str">
        <f>'04'!E35</f>
        <v>Alertarea automata la accidente rutiere
- Aplicatii eCall -</v>
      </c>
      <c r="E40" s="68" t="str">
        <f>'04'!F35</f>
        <v>S.L. Dr. Ing. Valentin A. STAN</v>
      </c>
      <c r="F40" s="70"/>
      <c r="G40" s="13">
        <f>'04'!J35</f>
        <v>6</v>
      </c>
      <c r="H40" s="87"/>
    </row>
    <row r="41" spans="1:8" ht="18" customHeight="1">
      <c r="A41" s="66"/>
      <c r="B41" s="53"/>
      <c r="C41" s="53"/>
      <c r="D41" s="68"/>
      <c r="E41" s="68"/>
      <c r="F41" s="70"/>
      <c r="G41" s="14" t="str">
        <f>'04'!J36</f>
        <v>(şase)</v>
      </c>
      <c r="H41" s="87"/>
    </row>
    <row r="42" spans="1:8" ht="18" customHeight="1">
      <c r="A42" s="66">
        <v>16</v>
      </c>
      <c r="B42" s="53" t="str">
        <f>'04'!D37</f>
        <v>ROTARU M. Marius-Cătălin</v>
      </c>
      <c r="C42" s="53" t="s">
        <v>52</v>
      </c>
      <c r="D42" s="68" t="str">
        <f>'04'!E37</f>
        <v>Sisteme de protecție a călătorilor cu metroul</v>
      </c>
      <c r="E42" s="68" t="str">
        <f>'04'!F37</f>
        <v>Ș.l. Dr. ing. Dorin Burețea</v>
      </c>
      <c r="F42" s="70"/>
      <c r="G42" s="13">
        <f>'04'!J37</f>
        <v>6</v>
      </c>
      <c r="H42" s="87"/>
    </row>
    <row r="43" spans="1:8" ht="18" customHeight="1">
      <c r="A43" s="66"/>
      <c r="B43" s="53"/>
      <c r="C43" s="53"/>
      <c r="D43" s="68"/>
      <c r="E43" s="68"/>
      <c r="F43" s="70"/>
      <c r="G43" s="14" t="str">
        <f>'04'!J38</f>
        <v>(şase)</v>
      </c>
      <c r="H43" s="87"/>
    </row>
    <row r="44" spans="1:8" ht="15.75" customHeight="1">
      <c r="A44" s="66">
        <v>17</v>
      </c>
      <c r="B44" s="53" t="str">
        <f>'04'!D39</f>
        <v>ŢUGUI F.C. Ionuţ-Cătălin</v>
      </c>
      <c r="C44" s="53" t="s">
        <v>52</v>
      </c>
      <c r="D44" s="68" t="str">
        <f>'04'!E39</f>
        <v>Sistem de monitorizare a celulelor bateriilor</v>
      </c>
      <c r="E44" s="68" t="str">
        <f>'04'!F39</f>
        <v>As.dr. ing. Ion Nicolae STĂNCEL</v>
      </c>
      <c r="F44" s="70"/>
      <c r="G44" s="13">
        <f>'04'!J39</f>
        <v>5</v>
      </c>
      <c r="H44" s="72"/>
    </row>
    <row r="45" spans="1:8" ht="18" customHeight="1">
      <c r="A45" s="66"/>
      <c r="B45" s="53"/>
      <c r="C45" s="53"/>
      <c r="D45" s="68"/>
      <c r="E45" s="68"/>
      <c r="F45" s="70"/>
      <c r="G45" s="14" t="str">
        <f>'04'!J40</f>
        <v>(cinci)</v>
      </c>
      <c r="H45" s="72"/>
    </row>
    <row r="46" spans="1:8" ht="15.75" customHeight="1">
      <c r="A46" s="66">
        <v>18</v>
      </c>
      <c r="B46" s="53" t="str">
        <f>'04'!D41</f>
        <v>CILINCĂ R.E. Robert-Gabriel</v>
      </c>
      <c r="C46" s="53" t="s">
        <v>52</v>
      </c>
      <c r="D46" s="68" t="str">
        <f>'04'!E41</f>
        <v>Studiu de caz-
Transport de materiale
periculoase</v>
      </c>
      <c r="E46" s="68" t="str">
        <f>'04'!F41</f>
        <v>Ș. L. Dr. Ing. Claudia Surugiu</v>
      </c>
      <c r="F46" s="70"/>
      <c r="G46" s="13">
        <f>'04'!J41</f>
        <v>5</v>
      </c>
      <c r="H46" s="72"/>
    </row>
    <row r="47" spans="1:8" ht="19.5" customHeight="1">
      <c r="A47" s="66"/>
      <c r="B47" s="53"/>
      <c r="C47" s="53"/>
      <c r="D47" s="68"/>
      <c r="E47" s="68"/>
      <c r="F47" s="70"/>
      <c r="G47" s="14" t="str">
        <f>'04'!J42</f>
        <v>(cinci)</v>
      </c>
      <c r="H47" s="72"/>
    </row>
    <row r="48" spans="1:8" ht="15.75" customHeight="1">
      <c r="A48" s="66">
        <v>19</v>
      </c>
      <c r="B48" s="53" t="str">
        <f>'04'!D43</f>
        <v>PLUTEANU Şt. Cătălin-Marian</v>
      </c>
      <c r="C48" s="53" t="s">
        <v>52</v>
      </c>
      <c r="D48" s="68" t="str">
        <f>'04'!E43</f>
        <v>Sistem de anticoliziune pentru autovehicule</v>
      </c>
      <c r="E48" s="68" t="str">
        <f>'04'!F43</f>
        <v>Ș.L. Dr. Ing. Angel Ciprian CORMOȘ</v>
      </c>
      <c r="F48" s="70"/>
      <c r="G48" s="13">
        <f>'04'!J43</f>
        <v>5</v>
      </c>
      <c r="H48" s="72"/>
    </row>
    <row r="49" spans="1:8" ht="13.5" customHeight="1">
      <c r="A49" s="66"/>
      <c r="B49" s="53"/>
      <c r="C49" s="53"/>
      <c r="D49" s="68"/>
      <c r="E49" s="68"/>
      <c r="F49" s="70"/>
      <c r="G49" s="14" t="str">
        <f>'04'!J44</f>
        <v>(cinci)</v>
      </c>
      <c r="H49" s="72"/>
    </row>
    <row r="50" spans="1:8" ht="15.75" customHeight="1">
      <c r="A50" s="66">
        <v>20</v>
      </c>
      <c r="B50" s="53" t="str">
        <f>'04'!D45</f>
        <v xml:space="preserve">URSACIUC V. Mihai-Lucian </v>
      </c>
      <c r="C50" s="53" t="s">
        <v>52</v>
      </c>
      <c r="D50" s="68" t="str">
        <f>'04'!E45</f>
        <v>PLACĂ DE DEZVOLTARE CU MICROCONTROLLER ȘI SURSĂ ÎN COMUTAȚIE</v>
      </c>
      <c r="E50" s="68" t="str">
        <f>'04'!F45</f>
        <v>S.L. Dr. Ing. Valentin A. STAN</v>
      </c>
      <c r="F50" s="70"/>
      <c r="G50" s="13">
        <f>'04'!J45</f>
        <v>5</v>
      </c>
      <c r="H50" s="72"/>
    </row>
    <row r="51" spans="1:8" ht="12.75" customHeight="1" thickBot="1">
      <c r="A51" s="67"/>
      <c r="B51" s="57"/>
      <c r="C51" s="57"/>
      <c r="D51" s="69"/>
      <c r="E51" s="69"/>
      <c r="F51" s="71"/>
      <c r="G51" s="43" t="str">
        <f>'04'!J46</f>
        <v>(cinci)</v>
      </c>
      <c r="H51" s="73"/>
    </row>
    <row r="54" spans="1:8">
      <c r="A54" s="75" t="s">
        <v>27</v>
      </c>
      <c r="B54" s="75"/>
      <c r="C54" s="29"/>
      <c r="E54" s="74" t="s">
        <v>28</v>
      </c>
      <c r="F54" s="74"/>
      <c r="G54" s="74"/>
      <c r="H54" s="74"/>
    </row>
    <row r="55" spans="1:8">
      <c r="B55" s="15" t="s">
        <v>26</v>
      </c>
      <c r="C55" s="15"/>
      <c r="E55" t="s">
        <v>29</v>
      </c>
      <c r="H55" t="s">
        <v>30</v>
      </c>
    </row>
    <row r="56" spans="1:8">
      <c r="A56" s="6" t="s">
        <v>48</v>
      </c>
    </row>
    <row r="57" spans="1:8">
      <c r="E57" s="18" t="s">
        <v>47</v>
      </c>
    </row>
    <row r="58" spans="1:8">
      <c r="A58" s="74" t="s">
        <v>31</v>
      </c>
      <c r="B58" s="74"/>
      <c r="C58" s="28"/>
    </row>
    <row r="59" spans="1:8">
      <c r="B59" s="15" t="s">
        <v>26</v>
      </c>
      <c r="C59" s="15"/>
      <c r="E59" s="18" t="s">
        <v>42</v>
      </c>
    </row>
    <row r="60" spans="1:8">
      <c r="A60" s="18" t="s">
        <v>49</v>
      </c>
    </row>
    <row r="61" spans="1:8">
      <c r="E61" s="6" t="s">
        <v>46</v>
      </c>
    </row>
    <row r="63" spans="1:8">
      <c r="E63" s="6" t="s">
        <v>45</v>
      </c>
    </row>
    <row r="65" spans="5:5">
      <c r="E65" s="6" t="s">
        <v>50</v>
      </c>
    </row>
  </sheetData>
  <sheetProtection selectLockedCells="1" selectUnlockedCells="1"/>
  <mergeCells count="151">
    <mergeCell ref="C46:C47"/>
    <mergeCell ref="H44:H45"/>
    <mergeCell ref="A46:A47"/>
    <mergeCell ref="B46:B47"/>
    <mergeCell ref="D46:D47"/>
    <mergeCell ref="E46:E47"/>
    <mergeCell ref="F46:F47"/>
    <mergeCell ref="H46:H47"/>
    <mergeCell ref="A44:A45"/>
    <mergeCell ref="B44:B45"/>
    <mergeCell ref="C44:C45"/>
    <mergeCell ref="D44:D45"/>
    <mergeCell ref="E44:E45"/>
    <mergeCell ref="F44:F45"/>
    <mergeCell ref="H40:H41"/>
    <mergeCell ref="A42:A43"/>
    <mergeCell ref="B42:B43"/>
    <mergeCell ref="C42:C43"/>
    <mergeCell ref="D42:D43"/>
    <mergeCell ref="E42:E43"/>
    <mergeCell ref="F42:F43"/>
    <mergeCell ref="H42:H43"/>
    <mergeCell ref="A40:A41"/>
    <mergeCell ref="B40:B41"/>
    <mergeCell ref="C40:C41"/>
    <mergeCell ref="D40:D41"/>
    <mergeCell ref="E40:E41"/>
    <mergeCell ref="F40:F41"/>
    <mergeCell ref="H36:H37"/>
    <mergeCell ref="A38:A39"/>
    <mergeCell ref="B38:B39"/>
    <mergeCell ref="C38:C39"/>
    <mergeCell ref="D38:D39"/>
    <mergeCell ref="E38:E39"/>
    <mergeCell ref="F38:F39"/>
    <mergeCell ref="H38:H39"/>
    <mergeCell ref="A36:A37"/>
    <mergeCell ref="B36:B37"/>
    <mergeCell ref="C36:C37"/>
    <mergeCell ref="D36:D37"/>
    <mergeCell ref="E36:E37"/>
    <mergeCell ref="F36:F37"/>
    <mergeCell ref="H32:H33"/>
    <mergeCell ref="A34:A35"/>
    <mergeCell ref="B34:B35"/>
    <mergeCell ref="C34:C35"/>
    <mergeCell ref="D34:D35"/>
    <mergeCell ref="E34:E35"/>
    <mergeCell ref="F34:F35"/>
    <mergeCell ref="H34:H35"/>
    <mergeCell ref="A32:A33"/>
    <mergeCell ref="B32:B33"/>
    <mergeCell ref="C32:C33"/>
    <mergeCell ref="D32:D33"/>
    <mergeCell ref="E32:E33"/>
    <mergeCell ref="F32:F33"/>
    <mergeCell ref="H28:H29"/>
    <mergeCell ref="A30:A31"/>
    <mergeCell ref="B30:B31"/>
    <mergeCell ref="C30:C31"/>
    <mergeCell ref="D30:D31"/>
    <mergeCell ref="E30:E31"/>
    <mergeCell ref="F30:F31"/>
    <mergeCell ref="H30:H31"/>
    <mergeCell ref="A28:A29"/>
    <mergeCell ref="B28:B29"/>
    <mergeCell ref="C28:C29"/>
    <mergeCell ref="D28:D29"/>
    <mergeCell ref="E28:E29"/>
    <mergeCell ref="F28:F29"/>
    <mergeCell ref="H24:H25"/>
    <mergeCell ref="A26:A27"/>
    <mergeCell ref="B26:B27"/>
    <mergeCell ref="C26:C27"/>
    <mergeCell ref="D26:D27"/>
    <mergeCell ref="E26:E27"/>
    <mergeCell ref="F26:F27"/>
    <mergeCell ref="H26:H27"/>
    <mergeCell ref="A24:A25"/>
    <mergeCell ref="B24:B25"/>
    <mergeCell ref="C24:C25"/>
    <mergeCell ref="D24:D25"/>
    <mergeCell ref="E24:E25"/>
    <mergeCell ref="F24:F25"/>
    <mergeCell ref="H20:H21"/>
    <mergeCell ref="A22:A23"/>
    <mergeCell ref="B22:B23"/>
    <mergeCell ref="C22:C23"/>
    <mergeCell ref="D22:D23"/>
    <mergeCell ref="E22:E23"/>
    <mergeCell ref="F22:F23"/>
    <mergeCell ref="H22:H23"/>
    <mergeCell ref="A20:A21"/>
    <mergeCell ref="B20:B21"/>
    <mergeCell ref="C20:C21"/>
    <mergeCell ref="D20:D21"/>
    <mergeCell ref="E20:E21"/>
    <mergeCell ref="F20:F21"/>
    <mergeCell ref="F12:F13"/>
    <mergeCell ref="H16:H17"/>
    <mergeCell ref="A18:A19"/>
    <mergeCell ref="B18:B19"/>
    <mergeCell ref="C18:C19"/>
    <mergeCell ref="D18:D19"/>
    <mergeCell ref="E18:E19"/>
    <mergeCell ref="F18:F19"/>
    <mergeCell ref="H18:H19"/>
    <mergeCell ref="A16:A17"/>
    <mergeCell ref="B16:B17"/>
    <mergeCell ref="C16:C17"/>
    <mergeCell ref="D16:D17"/>
    <mergeCell ref="E16:E17"/>
    <mergeCell ref="F16:F17"/>
    <mergeCell ref="A58:B58"/>
    <mergeCell ref="A54:B54"/>
    <mergeCell ref="E54:H54"/>
    <mergeCell ref="A6:H6"/>
    <mergeCell ref="A9:A10"/>
    <mergeCell ref="B9:B10"/>
    <mergeCell ref="C9:C10"/>
    <mergeCell ref="D9:D10"/>
    <mergeCell ref="E9:F9"/>
    <mergeCell ref="G9:G10"/>
    <mergeCell ref="H9:H10"/>
    <mergeCell ref="H12:H13"/>
    <mergeCell ref="A14:A15"/>
    <mergeCell ref="B14:B15"/>
    <mergeCell ref="C14:C15"/>
    <mergeCell ref="D14:D15"/>
    <mergeCell ref="E14:E15"/>
    <mergeCell ref="F14:F15"/>
    <mergeCell ref="H14:H15"/>
    <mergeCell ref="A12:A13"/>
    <mergeCell ref="B12:B13"/>
    <mergeCell ref="C12:C13"/>
    <mergeCell ref="D12:D13"/>
    <mergeCell ref="E12:E13"/>
    <mergeCell ref="A50:A51"/>
    <mergeCell ref="B50:B51"/>
    <mergeCell ref="C50:C51"/>
    <mergeCell ref="D50:D51"/>
    <mergeCell ref="E50:E51"/>
    <mergeCell ref="F50:F51"/>
    <mergeCell ref="H50:H51"/>
    <mergeCell ref="A48:A49"/>
    <mergeCell ref="B48:B49"/>
    <mergeCell ref="C48:C49"/>
    <mergeCell ref="D48:D49"/>
    <mergeCell ref="E48:E49"/>
    <mergeCell ref="F48:F49"/>
    <mergeCell ref="H48:H49"/>
  </mergeCells>
  <printOptions horizontalCentered="1" verticalCentered="1"/>
  <pageMargins left="0.70866141732283472" right="0.70866141732283472" top="0.46" bottom="0.35" header="0.31496062992125984" footer="0.31496062992125984"/>
  <pageSetup paperSize="9" scale="94" firstPageNumber="0" fitToHeight="0" orientation="landscape" horizontalDpi="1200" verticalDpi="300" r:id="rId1"/>
  <headerFooter alignWithMargins="0"/>
  <rowBreaks count="1" manualBreakCount="1">
    <brk id="3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7"/>
  <sheetViews>
    <sheetView view="pageBreakPreview" topLeftCell="A16" zoomScale="130" zoomScaleNormal="100" zoomScaleSheetLayoutView="130" workbookViewId="0">
      <selection activeCell="C20" sqref="C20"/>
    </sheetView>
  </sheetViews>
  <sheetFormatPr defaultRowHeight="12.75"/>
  <cols>
    <col min="1" max="1" width="4.85546875" customWidth="1"/>
    <col min="2" max="2" width="34" customWidth="1"/>
    <col min="3" max="3" width="13.140625" customWidth="1"/>
    <col min="4" max="4" width="12.5703125" customWidth="1"/>
    <col min="5" max="5" width="12.28515625" customWidth="1"/>
    <col min="6" max="7" width="14.85546875" customWidth="1"/>
    <col min="8" max="8" width="26.28515625" customWidth="1"/>
  </cols>
  <sheetData>
    <row r="1" spans="1:9">
      <c r="A1" t="s">
        <v>12</v>
      </c>
      <c r="F1" t="s">
        <v>13</v>
      </c>
      <c r="H1" s="6" t="s">
        <v>76</v>
      </c>
    </row>
    <row r="2" spans="1:9">
      <c r="A2" t="s">
        <v>14</v>
      </c>
      <c r="F2" t="s">
        <v>15</v>
      </c>
      <c r="H2" s="7" t="s">
        <v>77</v>
      </c>
    </row>
    <row r="3" spans="1:9">
      <c r="A3" s="6" t="s">
        <v>43</v>
      </c>
    </row>
    <row r="4" spans="1:9">
      <c r="A4" t="s">
        <v>16</v>
      </c>
    </row>
    <row r="5" spans="1:9">
      <c r="A5" s="8" t="s">
        <v>17</v>
      </c>
    </row>
    <row r="8" spans="1:9" ht="20.25" customHeight="1">
      <c r="A8" s="76" t="s">
        <v>39</v>
      </c>
      <c r="B8" s="76"/>
      <c r="C8" s="76"/>
      <c r="D8" s="76"/>
      <c r="E8" s="76"/>
      <c r="F8" s="76"/>
      <c r="G8" s="76"/>
      <c r="H8" s="76"/>
    </row>
    <row r="9" spans="1:9">
      <c r="F9" t="s">
        <v>19</v>
      </c>
    </row>
    <row r="10" spans="1:9" ht="13.5" thickBot="1"/>
    <row r="11" spans="1:9" s="5" customFormat="1" ht="15" customHeight="1" thickBot="1">
      <c r="A11" s="77" t="s">
        <v>2</v>
      </c>
      <c r="B11" s="79" t="s">
        <v>20</v>
      </c>
      <c r="C11" s="100" t="s">
        <v>32</v>
      </c>
      <c r="D11" s="100"/>
      <c r="E11" s="79" t="s">
        <v>23</v>
      </c>
      <c r="F11" s="79" t="s">
        <v>33</v>
      </c>
      <c r="G11" s="100" t="s">
        <v>4</v>
      </c>
      <c r="H11" s="102" t="s">
        <v>34</v>
      </c>
      <c r="I11" s="94" t="s">
        <v>40</v>
      </c>
    </row>
    <row r="12" spans="1:9" s="5" customFormat="1" ht="12" customHeight="1" thickBot="1">
      <c r="A12" s="78"/>
      <c r="B12" s="80"/>
      <c r="C12" s="96" t="s">
        <v>35</v>
      </c>
      <c r="D12" s="96"/>
      <c r="E12" s="80"/>
      <c r="F12" s="80"/>
      <c r="G12" s="81"/>
      <c r="H12" s="103"/>
      <c r="I12" s="95"/>
    </row>
    <row r="13" spans="1:9" ht="13.5" thickBot="1">
      <c r="A13" s="78"/>
      <c r="B13" s="80"/>
      <c r="C13" s="16" t="s">
        <v>36</v>
      </c>
      <c r="D13" s="16" t="s">
        <v>37</v>
      </c>
      <c r="E13" s="80"/>
      <c r="F13" s="80"/>
      <c r="G13" s="101"/>
      <c r="H13" s="104"/>
      <c r="I13" s="95"/>
    </row>
    <row r="14" spans="1:9" s="8" customFormat="1" ht="13.5" thickBot="1">
      <c r="A14" s="22">
        <v>0</v>
      </c>
      <c r="B14" s="23">
        <v>1</v>
      </c>
      <c r="C14" s="23">
        <v>2</v>
      </c>
      <c r="D14" s="23">
        <v>3</v>
      </c>
      <c r="E14" s="23">
        <v>4</v>
      </c>
      <c r="F14" s="23">
        <v>5</v>
      </c>
      <c r="G14" s="44">
        <v>6</v>
      </c>
      <c r="H14" s="45">
        <v>7</v>
      </c>
      <c r="I14" s="46">
        <v>8</v>
      </c>
    </row>
    <row r="15" spans="1:9" s="8" customFormat="1" ht="18" customHeight="1">
      <c r="A15" s="88">
        <v>1</v>
      </c>
      <c r="B15" s="64" t="str">
        <f>'04'!D7</f>
        <v>ADASCĂLU M.P. Eduard-Mircea</v>
      </c>
      <c r="C15" s="49">
        <f>'04'!H7</f>
        <v>6</v>
      </c>
      <c r="D15" s="49">
        <f>'04'!I7</f>
        <v>7</v>
      </c>
      <c r="E15" s="49">
        <f>'04'!J7</f>
        <v>6.5</v>
      </c>
      <c r="F15" s="49">
        <f>'04'!G7</f>
        <v>6.46</v>
      </c>
      <c r="G15" s="64" t="s">
        <v>52</v>
      </c>
      <c r="H15" s="97"/>
      <c r="I15" s="98"/>
    </row>
    <row r="16" spans="1:9" ht="18" customHeight="1">
      <c r="A16" s="66"/>
      <c r="B16" s="53"/>
      <c r="C16" s="12" t="str">
        <f>'04'!H8</f>
        <v>(şase)</v>
      </c>
      <c r="D16" s="12" t="str">
        <f>'04'!I8</f>
        <v>(şapte)</v>
      </c>
      <c r="E16" s="12" t="str">
        <f>'04'!J8</f>
        <v>(şase 50%)</v>
      </c>
      <c r="F16" s="12" t="str">
        <f>'04'!G8</f>
        <v>(şase 46%)</v>
      </c>
      <c r="G16" s="53"/>
      <c r="H16" s="93"/>
      <c r="I16" s="99"/>
    </row>
    <row r="17" spans="1:9" ht="18" customHeight="1">
      <c r="A17" s="66">
        <v>2</v>
      </c>
      <c r="B17" s="53" t="str">
        <f>'04'!D9</f>
        <v>ANDREI L.N. Alexandru</v>
      </c>
      <c r="C17" s="47">
        <f>'04'!H9</f>
        <v>7</v>
      </c>
      <c r="D17" s="47">
        <f>'04'!I9</f>
        <v>7</v>
      </c>
      <c r="E17" s="47">
        <f>'04'!J9</f>
        <v>7</v>
      </c>
      <c r="F17" s="47">
        <f>'04'!G9</f>
        <v>6.74</v>
      </c>
      <c r="G17" s="53" t="s">
        <v>52</v>
      </c>
      <c r="H17" s="93"/>
      <c r="I17" s="91"/>
    </row>
    <row r="18" spans="1:9" ht="24.75" customHeight="1">
      <c r="A18" s="66"/>
      <c r="B18" s="53"/>
      <c r="C18" s="12" t="str">
        <f>'04'!H10</f>
        <v>(şapte)</v>
      </c>
      <c r="D18" s="12" t="str">
        <f>'04'!I10</f>
        <v>(şapte)</v>
      </c>
      <c r="E18" s="12" t="str">
        <f>'04'!J10</f>
        <v>(şapte)</v>
      </c>
      <c r="F18" s="12" t="str">
        <f>'04'!G10</f>
        <v>(şase 74%)</v>
      </c>
      <c r="G18" s="53"/>
      <c r="H18" s="93"/>
      <c r="I18" s="91"/>
    </row>
    <row r="19" spans="1:9" ht="18" customHeight="1">
      <c r="A19" s="66">
        <v>3</v>
      </c>
      <c r="B19" s="53" t="str">
        <f>'04'!D11</f>
        <v>ANTON Gh. Mihaela-Valentina</v>
      </c>
      <c r="C19" s="47">
        <f>'04'!H11</f>
        <v>6</v>
      </c>
      <c r="D19" s="47">
        <f>'04'!I11</f>
        <v>6</v>
      </c>
      <c r="E19" s="47">
        <f>'04'!J11</f>
        <v>6</v>
      </c>
      <c r="F19" s="47">
        <f>'04'!G11</f>
        <v>6.79</v>
      </c>
      <c r="G19" s="53" t="s">
        <v>52</v>
      </c>
      <c r="H19" s="93"/>
      <c r="I19" s="91"/>
    </row>
    <row r="20" spans="1:9" ht="18" customHeight="1">
      <c r="A20" s="66"/>
      <c r="B20" s="53"/>
      <c r="C20" s="12" t="str">
        <f>'04'!H12</f>
        <v>(şase)</v>
      </c>
      <c r="D20" s="12" t="str">
        <f>'04'!I12</f>
        <v>(şase)</v>
      </c>
      <c r="E20" s="12" t="str">
        <f>'04'!J12</f>
        <v>(şase)</v>
      </c>
      <c r="F20" s="12" t="str">
        <f>'04'!G12</f>
        <v>(şase 79%)</v>
      </c>
      <c r="G20" s="53"/>
      <c r="H20" s="93"/>
      <c r="I20" s="91"/>
    </row>
    <row r="21" spans="1:9" ht="18" customHeight="1">
      <c r="A21" s="66">
        <v>4</v>
      </c>
      <c r="B21" s="53" t="str">
        <f>'04'!D13</f>
        <v>ARMEANCA M.C. Laurențiu-Mihai </v>
      </c>
      <c r="C21" s="47">
        <f>'04'!H13</f>
        <v>6</v>
      </c>
      <c r="D21" s="47">
        <f>'04'!I13</f>
        <v>6</v>
      </c>
      <c r="E21" s="47">
        <f>'04'!J13</f>
        <v>6</v>
      </c>
      <c r="F21" s="47">
        <f>'04'!G13</f>
        <v>6.37</v>
      </c>
      <c r="G21" s="53" t="s">
        <v>52</v>
      </c>
      <c r="H21" s="93"/>
      <c r="I21" s="91"/>
    </row>
    <row r="22" spans="1:9" ht="18" customHeight="1">
      <c r="A22" s="66"/>
      <c r="B22" s="53"/>
      <c r="C22" s="12" t="str">
        <f>'04'!H14</f>
        <v>(şase)</v>
      </c>
      <c r="D22" s="12" t="str">
        <f>'04'!I14</f>
        <v>(şase)</v>
      </c>
      <c r="E22" s="12" t="str">
        <f>'04'!J14</f>
        <v>(şase)</v>
      </c>
      <c r="F22" s="12" t="str">
        <f>'04'!G14</f>
        <v>(şase 37%)</v>
      </c>
      <c r="G22" s="53"/>
      <c r="H22" s="93"/>
      <c r="I22" s="91"/>
    </row>
    <row r="23" spans="1:9" ht="18" customHeight="1">
      <c r="A23" s="66">
        <v>5</v>
      </c>
      <c r="B23" s="53" t="str">
        <f>'04'!D15</f>
        <v>CĂUIA I.C. Cristian-Andrei</v>
      </c>
      <c r="C23" s="47">
        <f>'04'!H15</f>
        <v>6</v>
      </c>
      <c r="D23" s="47">
        <f>'04'!I15</f>
        <v>6</v>
      </c>
      <c r="E23" s="47">
        <f>'04'!J15</f>
        <v>6</v>
      </c>
      <c r="F23" s="47">
        <f>'04'!G15</f>
        <v>8</v>
      </c>
      <c r="G23" s="53" t="s">
        <v>52</v>
      </c>
      <c r="H23" s="70"/>
      <c r="I23" s="91"/>
    </row>
    <row r="24" spans="1:9" ht="18" customHeight="1">
      <c r="A24" s="66"/>
      <c r="B24" s="53"/>
      <c r="C24" s="12" t="str">
        <f>'04'!H16</f>
        <v>(şase)</v>
      </c>
      <c r="D24" s="12" t="str">
        <f>'04'!I16</f>
        <v>(şase)</v>
      </c>
      <c r="E24" s="12" t="str">
        <f>'04'!J16</f>
        <v>(şase)</v>
      </c>
      <c r="F24" s="12" t="str">
        <f>'04'!G16</f>
        <v>(opt)</v>
      </c>
      <c r="G24" s="53"/>
      <c r="H24" s="70"/>
      <c r="I24" s="91"/>
    </row>
    <row r="25" spans="1:9" ht="18" customHeight="1">
      <c r="A25" s="66">
        <v>6</v>
      </c>
      <c r="B25" s="53" t="str">
        <f>'04'!D17</f>
        <v>CRISTEA Al. Laurenţiu-Constantin</v>
      </c>
      <c r="C25" s="47">
        <f>'04'!H17</f>
        <v>6</v>
      </c>
      <c r="D25" s="47">
        <f>'04'!I17</f>
        <v>7.17</v>
      </c>
      <c r="E25" s="47">
        <f>'04'!J17</f>
        <v>6.58</v>
      </c>
      <c r="F25" s="47">
        <f>'04'!G17</f>
        <v>6.55</v>
      </c>
      <c r="G25" s="53" t="s">
        <v>52</v>
      </c>
      <c r="H25" s="70"/>
      <c r="I25" s="91"/>
    </row>
    <row r="26" spans="1:9" ht="18" customHeight="1">
      <c r="A26" s="66"/>
      <c r="B26" s="53"/>
      <c r="C26" s="12" t="str">
        <f>'04'!H18</f>
        <v>(şase)</v>
      </c>
      <c r="D26" s="12" t="str">
        <f>'04'!I18</f>
        <v>(şapte 17%)</v>
      </c>
      <c r="E26" s="12" t="str">
        <f>'04'!J18</f>
        <v>(şase 58%)</v>
      </c>
      <c r="F26" s="12" t="str">
        <f>'04'!G18</f>
        <v>(şase 55%)</v>
      </c>
      <c r="G26" s="53"/>
      <c r="H26" s="70"/>
      <c r="I26" s="91"/>
    </row>
    <row r="27" spans="1:9" ht="18" customHeight="1">
      <c r="A27" s="66">
        <v>7</v>
      </c>
      <c r="B27" s="53" t="str">
        <f>'04'!D19</f>
        <v>DUMITRAŞCU M. Răzvan-Florin</v>
      </c>
      <c r="C27" s="47">
        <f>'04'!H19</f>
        <v>7</v>
      </c>
      <c r="D27" s="47">
        <f>'04'!I19</f>
        <v>7</v>
      </c>
      <c r="E27" s="47">
        <f>'04'!J19</f>
        <v>7</v>
      </c>
      <c r="F27" s="47">
        <f>'04'!G19</f>
        <v>6.69</v>
      </c>
      <c r="G27" s="53" t="s">
        <v>52</v>
      </c>
      <c r="H27" s="70"/>
      <c r="I27" s="91"/>
    </row>
    <row r="28" spans="1:9" ht="20.25" customHeight="1">
      <c r="A28" s="66"/>
      <c r="B28" s="53"/>
      <c r="C28" s="12" t="str">
        <f>'04'!H20</f>
        <v>(şapte)</v>
      </c>
      <c r="D28" s="12" t="str">
        <f>'04'!I20</f>
        <v>(şapte)</v>
      </c>
      <c r="E28" s="12" t="str">
        <f>'04'!J20</f>
        <v>(şapte)</v>
      </c>
      <c r="F28" s="12" t="str">
        <f>'04'!G20</f>
        <v>(şase 69%)</v>
      </c>
      <c r="G28" s="53"/>
      <c r="H28" s="70"/>
      <c r="I28" s="91"/>
    </row>
    <row r="29" spans="1:9" ht="18" customHeight="1">
      <c r="A29" s="66">
        <v>8</v>
      </c>
      <c r="B29" s="53" t="str">
        <f>'04'!D21</f>
        <v>GEMĂLESCU C. Andrei</v>
      </c>
      <c r="C29" s="47">
        <f>'04'!H21</f>
        <v>7</v>
      </c>
      <c r="D29" s="47">
        <f>'04'!I21</f>
        <v>8</v>
      </c>
      <c r="E29" s="47">
        <f>'04'!J21</f>
        <v>7.5</v>
      </c>
      <c r="F29" s="47">
        <f>'04'!G21</f>
        <v>6.88</v>
      </c>
      <c r="G29" s="53" t="s">
        <v>52</v>
      </c>
      <c r="H29" s="70"/>
      <c r="I29" s="91"/>
    </row>
    <row r="30" spans="1:9" ht="18" customHeight="1">
      <c r="A30" s="66"/>
      <c r="B30" s="53"/>
      <c r="C30" s="12" t="str">
        <f>'04'!H22</f>
        <v>(şapte)</v>
      </c>
      <c r="D30" s="12" t="str">
        <f>'04'!I22</f>
        <v>(opt)</v>
      </c>
      <c r="E30" s="12" t="str">
        <f>'04'!J22</f>
        <v>(şapte 50%)</v>
      </c>
      <c r="F30" s="12" t="str">
        <f>'04'!G22</f>
        <v>(şase 88%)</v>
      </c>
      <c r="G30" s="53"/>
      <c r="H30" s="70"/>
      <c r="I30" s="91"/>
    </row>
    <row r="31" spans="1:9" ht="18" customHeight="1">
      <c r="A31" s="66">
        <v>9</v>
      </c>
      <c r="B31" s="53" t="str">
        <f>'04'!D23</f>
        <v>IORDACHE-CREȚU Al. Petru </v>
      </c>
      <c r="C31" s="47">
        <f>'04'!H23</f>
        <v>6</v>
      </c>
      <c r="D31" s="47">
        <f>'04'!I23</f>
        <v>7</v>
      </c>
      <c r="E31" s="47">
        <f>'04'!J23</f>
        <v>6.5</v>
      </c>
      <c r="F31" s="47">
        <f>'04'!G23</f>
        <v>6.08</v>
      </c>
      <c r="G31" s="53" t="s">
        <v>52</v>
      </c>
      <c r="H31" s="70"/>
      <c r="I31" s="91"/>
    </row>
    <row r="32" spans="1:9" ht="20.25" customHeight="1">
      <c r="A32" s="66"/>
      <c r="B32" s="53"/>
      <c r="C32" s="12" t="str">
        <f>'04'!H24</f>
        <v>(şase)</v>
      </c>
      <c r="D32" s="12" t="str">
        <f>'04'!I24</f>
        <v>(şapte)</v>
      </c>
      <c r="E32" s="12" t="str">
        <f>'04'!J24</f>
        <v>(şase 50%)</v>
      </c>
      <c r="F32" s="12" t="str">
        <f>'04'!G24</f>
        <v>(şase 8%)</v>
      </c>
      <c r="G32" s="53"/>
      <c r="H32" s="70"/>
      <c r="I32" s="91"/>
    </row>
    <row r="33" spans="1:9" ht="18" customHeight="1">
      <c r="A33" s="66">
        <v>10</v>
      </c>
      <c r="B33" s="53" t="str">
        <f>'04'!D25</f>
        <v>LACHE Al.D. Claudiu-Marian</v>
      </c>
      <c r="C33" s="47">
        <f>'04'!H25</f>
        <v>6</v>
      </c>
      <c r="D33" s="47">
        <f>'04'!I25</f>
        <v>7.17</v>
      </c>
      <c r="E33" s="47">
        <f>'04'!J25</f>
        <v>6.58</v>
      </c>
      <c r="F33" s="47">
        <f>'04'!G25</f>
        <v>6.94</v>
      </c>
      <c r="G33" s="53" t="s">
        <v>52</v>
      </c>
      <c r="H33" s="70"/>
      <c r="I33" s="91"/>
    </row>
    <row r="34" spans="1:9" ht="18" customHeight="1">
      <c r="A34" s="66"/>
      <c r="B34" s="53"/>
      <c r="C34" s="12" t="str">
        <f>'04'!H26</f>
        <v>(şase)</v>
      </c>
      <c r="D34" s="12" t="str">
        <f>'04'!I26</f>
        <v>(şapte 17%)</v>
      </c>
      <c r="E34" s="12" t="str">
        <f>'04'!J26</f>
        <v>(şase 58%)</v>
      </c>
      <c r="F34" s="12" t="str">
        <f>'04'!G26</f>
        <v>(şase 94%)</v>
      </c>
      <c r="G34" s="53"/>
      <c r="H34" s="70"/>
      <c r="I34" s="91"/>
    </row>
    <row r="35" spans="1:9" ht="18" customHeight="1">
      <c r="A35" s="66">
        <v>11</v>
      </c>
      <c r="B35" s="53" t="str">
        <f>'04'!D27</f>
        <v>LALE M. Daniel</v>
      </c>
      <c r="C35" s="47">
        <f>'04'!H27</f>
        <v>8</v>
      </c>
      <c r="D35" s="47">
        <f>'04'!I27</f>
        <v>8</v>
      </c>
      <c r="E35" s="47">
        <f>'04'!J27</f>
        <v>8</v>
      </c>
      <c r="F35" s="47">
        <f>'04'!G27</f>
        <v>8.5399999999999991</v>
      </c>
      <c r="G35" s="53" t="s">
        <v>52</v>
      </c>
      <c r="H35" s="70"/>
      <c r="I35" s="91"/>
    </row>
    <row r="36" spans="1:9" ht="18" customHeight="1">
      <c r="A36" s="66"/>
      <c r="B36" s="53"/>
      <c r="C36" s="12" t="str">
        <f>'04'!H28</f>
        <v>(opt)</v>
      </c>
      <c r="D36" s="12" t="str">
        <f>'04'!I28</f>
        <v>(opt)</v>
      </c>
      <c r="E36" s="14" t="str">
        <f>'04'!J28</f>
        <v>(opt)</v>
      </c>
      <c r="F36" s="14" t="str">
        <f>'04'!G28</f>
        <v>(opt 54%)</v>
      </c>
      <c r="G36" s="53"/>
      <c r="H36" s="70"/>
      <c r="I36" s="91"/>
    </row>
    <row r="37" spans="1:9" ht="18" customHeight="1">
      <c r="A37" s="66">
        <v>12</v>
      </c>
      <c r="B37" s="53" t="str">
        <f>'04'!D29</f>
        <v>MATEI D. Cristian</v>
      </c>
      <c r="C37" s="47">
        <f>'04'!H29</f>
        <v>8</v>
      </c>
      <c r="D37" s="47">
        <f>'04'!I29</f>
        <v>8</v>
      </c>
      <c r="E37" s="47">
        <f>'04'!J29</f>
        <v>8</v>
      </c>
      <c r="F37" s="47">
        <f>'04'!G29</f>
        <v>7.6</v>
      </c>
      <c r="G37" s="53" t="s">
        <v>52</v>
      </c>
      <c r="H37" s="70"/>
      <c r="I37" s="91"/>
    </row>
    <row r="38" spans="1:9" ht="26.25" customHeight="1">
      <c r="A38" s="66"/>
      <c r="B38" s="53"/>
      <c r="C38" s="12" t="str">
        <f>'04'!H30</f>
        <v>(opt)</v>
      </c>
      <c r="D38" s="12" t="str">
        <f>'04'!I30</f>
        <v>(opt)</v>
      </c>
      <c r="E38" s="14" t="str">
        <f>'04'!J30</f>
        <v>(opt)</v>
      </c>
      <c r="F38" s="14" t="str">
        <f>'04'!G30</f>
        <v>(şapte 60%)</v>
      </c>
      <c r="G38" s="53"/>
      <c r="H38" s="70"/>
      <c r="I38" s="91"/>
    </row>
    <row r="39" spans="1:9" ht="18" customHeight="1">
      <c r="A39" s="66">
        <v>13</v>
      </c>
      <c r="B39" s="53" t="str">
        <f>'04'!D31</f>
        <v>MATEI G.V. Cristian-George</v>
      </c>
      <c r="C39" s="47">
        <f>'04'!H31</f>
        <v>7</v>
      </c>
      <c r="D39" s="47">
        <f>'04'!I31</f>
        <v>7</v>
      </c>
      <c r="E39" s="47">
        <f>'04'!J31</f>
        <v>7</v>
      </c>
      <c r="F39" s="47">
        <f>'04'!G31</f>
        <v>7.11</v>
      </c>
      <c r="G39" s="53" t="s">
        <v>52</v>
      </c>
      <c r="H39" s="70"/>
      <c r="I39" s="91"/>
    </row>
    <row r="40" spans="1:9" ht="18" customHeight="1">
      <c r="A40" s="66"/>
      <c r="B40" s="53"/>
      <c r="C40" s="12" t="str">
        <f>'04'!H32</f>
        <v>(şapte)</v>
      </c>
      <c r="D40" s="12" t="str">
        <f>'04'!I32</f>
        <v>(şapte)</v>
      </c>
      <c r="E40" s="14" t="str">
        <f>'04'!J32</f>
        <v>(şapte)</v>
      </c>
      <c r="F40" s="14" t="str">
        <f>'04'!G32</f>
        <v>(şapte 11%)</v>
      </c>
      <c r="G40" s="53"/>
      <c r="H40" s="70"/>
      <c r="I40" s="91"/>
    </row>
    <row r="41" spans="1:9" ht="18" customHeight="1">
      <c r="A41" s="66">
        <v>14</v>
      </c>
      <c r="B41" s="53" t="str">
        <f>'04'!D33</f>
        <v>OPRESCU F. Claudiu-Constantin</v>
      </c>
      <c r="C41" s="47">
        <f>'04'!H33</f>
        <v>7</v>
      </c>
      <c r="D41" s="47">
        <f>'04'!I33</f>
        <v>8</v>
      </c>
      <c r="E41" s="47">
        <f>'04'!J33</f>
        <v>7.5</v>
      </c>
      <c r="F41" s="47">
        <f>'04'!G33</f>
        <v>7.49</v>
      </c>
      <c r="G41" s="53" t="s">
        <v>52</v>
      </c>
      <c r="H41" s="70"/>
      <c r="I41" s="91"/>
    </row>
    <row r="42" spans="1:9" ht="18" customHeight="1">
      <c r="A42" s="66"/>
      <c r="B42" s="53"/>
      <c r="C42" s="12" t="str">
        <f>'04'!H34</f>
        <v>(şapte)</v>
      </c>
      <c r="D42" s="12" t="str">
        <f>'04'!I34</f>
        <v>(opt)</v>
      </c>
      <c r="E42" s="14" t="str">
        <f>'04'!J34</f>
        <v>(şapte 50%)</v>
      </c>
      <c r="F42" s="14" t="str">
        <f>'04'!G34</f>
        <v>(şapte 49%)</v>
      </c>
      <c r="G42" s="53"/>
      <c r="H42" s="70"/>
      <c r="I42" s="91"/>
    </row>
    <row r="43" spans="1:9" ht="18" customHeight="1">
      <c r="A43" s="66">
        <v>15</v>
      </c>
      <c r="B43" s="53" t="str">
        <f>'04'!D35</f>
        <v>POPA B. Mihăiţă</v>
      </c>
      <c r="C43" s="47">
        <f>'04'!H35</f>
        <v>6</v>
      </c>
      <c r="D43" s="47">
        <f>'04'!I35</f>
        <v>6</v>
      </c>
      <c r="E43" s="47">
        <f>'04'!J35</f>
        <v>6</v>
      </c>
      <c r="F43" s="47">
        <f>'04'!G35</f>
        <v>6.85</v>
      </c>
      <c r="G43" s="53" t="s">
        <v>52</v>
      </c>
      <c r="H43" s="70"/>
      <c r="I43" s="91"/>
    </row>
    <row r="44" spans="1:9" ht="23.25" customHeight="1">
      <c r="A44" s="66"/>
      <c r="B44" s="53"/>
      <c r="C44" s="12" t="str">
        <f>'04'!H36</f>
        <v>(şase)</v>
      </c>
      <c r="D44" s="12" t="str">
        <f>'04'!I36</f>
        <v>(şase)</v>
      </c>
      <c r="E44" s="14" t="str">
        <f>'04'!J36</f>
        <v>(şase)</v>
      </c>
      <c r="F44" s="14" t="str">
        <f>'04'!G36</f>
        <v>(şase 85%)</v>
      </c>
      <c r="G44" s="53"/>
      <c r="H44" s="70"/>
      <c r="I44" s="91"/>
    </row>
    <row r="45" spans="1:9" ht="18" customHeight="1">
      <c r="A45" s="66">
        <v>16</v>
      </c>
      <c r="B45" s="53" t="str">
        <f>'04'!D37</f>
        <v>ROTARU M. Marius-Cătălin</v>
      </c>
      <c r="C45" s="47">
        <f>'04'!H37</f>
        <v>6</v>
      </c>
      <c r="D45" s="47">
        <f>'04'!I37</f>
        <v>6</v>
      </c>
      <c r="E45" s="47">
        <f>'04'!J37</f>
        <v>6</v>
      </c>
      <c r="F45" s="47">
        <f>'04'!G37</f>
        <v>7.02</v>
      </c>
      <c r="G45" s="53" t="s">
        <v>52</v>
      </c>
      <c r="H45" s="70"/>
      <c r="I45" s="91"/>
    </row>
    <row r="46" spans="1:9" ht="22.5" customHeight="1">
      <c r="A46" s="66"/>
      <c r="B46" s="53"/>
      <c r="C46" s="12" t="str">
        <f>'04'!H38</f>
        <v>(şase)</v>
      </c>
      <c r="D46" s="12" t="str">
        <f>'04'!I38</f>
        <v>(şase)</v>
      </c>
      <c r="E46" s="14" t="str">
        <f>'04'!J38</f>
        <v>(şase)</v>
      </c>
      <c r="F46" s="14" t="str">
        <f>'04'!G38</f>
        <v>(şapte 2%)</v>
      </c>
      <c r="G46" s="53"/>
      <c r="H46" s="70"/>
      <c r="I46" s="91"/>
    </row>
    <row r="47" spans="1:9" ht="15.75">
      <c r="A47" s="66">
        <v>17</v>
      </c>
      <c r="B47" s="53" t="str">
        <f>'04'!D39</f>
        <v>ŢUGUI F.C. Ionuţ-Cătălin</v>
      </c>
      <c r="C47" s="48">
        <f>'04'!H39</f>
        <v>4</v>
      </c>
      <c r="D47" s="47">
        <f>'04'!I39</f>
        <v>6</v>
      </c>
      <c r="E47" s="47">
        <f>'04'!J39</f>
        <v>5</v>
      </c>
      <c r="F47" s="47">
        <f>'04'!G39</f>
        <v>6.52</v>
      </c>
      <c r="G47" s="53" t="s">
        <v>52</v>
      </c>
      <c r="H47" s="70"/>
      <c r="I47" s="91"/>
    </row>
    <row r="48" spans="1:9" ht="20.25" customHeight="1">
      <c r="A48" s="66"/>
      <c r="B48" s="53"/>
      <c r="C48" s="12" t="str">
        <f>'04'!H40</f>
        <v>(patru)</v>
      </c>
      <c r="D48" s="12" t="str">
        <f>'04'!I40</f>
        <v>(şase)</v>
      </c>
      <c r="E48" s="14" t="str">
        <f>'04'!J40</f>
        <v>(cinci)</v>
      </c>
      <c r="F48" s="14" t="str">
        <f>'04'!G40</f>
        <v>(şase 52%)</v>
      </c>
      <c r="G48" s="53"/>
      <c r="H48" s="70"/>
      <c r="I48" s="91"/>
    </row>
    <row r="49" spans="1:9" ht="15.75">
      <c r="A49" s="66">
        <v>18</v>
      </c>
      <c r="B49" s="53" t="str">
        <f>'04'!D41</f>
        <v>CILINCĂ R.E. Robert-Gabriel</v>
      </c>
      <c r="C49" s="48">
        <f>'04'!H41</f>
        <v>4</v>
      </c>
      <c r="D49" s="47">
        <f>'04'!I41</f>
        <v>6</v>
      </c>
      <c r="E49" s="47">
        <f>'04'!J41</f>
        <v>5</v>
      </c>
      <c r="F49" s="47">
        <f>'04'!G41</f>
        <v>6.77</v>
      </c>
      <c r="G49" s="53" t="s">
        <v>52</v>
      </c>
      <c r="H49" s="70"/>
      <c r="I49" s="91"/>
    </row>
    <row r="50" spans="1:9" ht="18" customHeight="1">
      <c r="A50" s="66"/>
      <c r="B50" s="53"/>
      <c r="C50" s="12" t="str">
        <f>'04'!H42</f>
        <v>(patru)</v>
      </c>
      <c r="D50" s="12" t="str">
        <f>'04'!I42</f>
        <v>(şase)</v>
      </c>
      <c r="E50" s="14" t="str">
        <f>'04'!J42</f>
        <v>(cinci)</v>
      </c>
      <c r="F50" s="14" t="str">
        <f>'04'!G42</f>
        <v>(şase 77%)</v>
      </c>
      <c r="G50" s="53"/>
      <c r="H50" s="70"/>
      <c r="I50" s="91"/>
    </row>
    <row r="51" spans="1:9" ht="18" customHeight="1">
      <c r="A51" s="66">
        <v>19</v>
      </c>
      <c r="B51" s="53" t="str">
        <f>'04'!D43</f>
        <v>PLUTEANU Şt. Cătălin-Marian</v>
      </c>
      <c r="C51" s="48">
        <f>'04'!H43</f>
        <v>4</v>
      </c>
      <c r="D51" s="47">
        <f>'04'!I43</f>
        <v>6</v>
      </c>
      <c r="E51" s="47">
        <f>'04'!J43</f>
        <v>5</v>
      </c>
      <c r="F51" s="47">
        <f>'04'!G43</f>
        <v>6.9</v>
      </c>
      <c r="G51" s="53" t="s">
        <v>52</v>
      </c>
      <c r="H51" s="70"/>
      <c r="I51" s="91"/>
    </row>
    <row r="52" spans="1:9" ht="18" customHeight="1">
      <c r="A52" s="66"/>
      <c r="B52" s="53"/>
      <c r="C52" s="12" t="str">
        <f>'04'!H44</f>
        <v>(patru)</v>
      </c>
      <c r="D52" s="12" t="str">
        <f>'04'!I44</f>
        <v>(şase)</v>
      </c>
      <c r="E52" s="14" t="str">
        <f>'04'!J44</f>
        <v>(cinci)</v>
      </c>
      <c r="F52" s="14" t="str">
        <f>'04'!G44</f>
        <v>(şase 90%)</v>
      </c>
      <c r="G52" s="53"/>
      <c r="H52" s="70"/>
      <c r="I52" s="91"/>
    </row>
    <row r="53" spans="1:9" ht="18" customHeight="1">
      <c r="A53" s="66">
        <v>20</v>
      </c>
      <c r="B53" s="53" t="str">
        <f>'04'!D45</f>
        <v xml:space="preserve">URSACIUC V. Mihai-Lucian </v>
      </c>
      <c r="C53" s="48">
        <f>'04'!H45</f>
        <v>4</v>
      </c>
      <c r="D53" s="47">
        <f>'04'!I45</f>
        <v>6</v>
      </c>
      <c r="E53" s="47">
        <f>'04'!J45</f>
        <v>5</v>
      </c>
      <c r="F53" s="47">
        <f>'04'!G45</f>
        <v>6.48</v>
      </c>
      <c r="G53" s="53" t="s">
        <v>52</v>
      </c>
      <c r="H53" s="70"/>
      <c r="I53" s="91"/>
    </row>
    <row r="54" spans="1:9" ht="18" customHeight="1" thickBot="1">
      <c r="A54" s="67"/>
      <c r="B54" s="57"/>
      <c r="C54" s="50" t="str">
        <f>'04'!H46</f>
        <v>(patru)</v>
      </c>
      <c r="D54" s="50" t="str">
        <f>'04'!I46</f>
        <v>(şase)</v>
      </c>
      <c r="E54" s="43" t="str">
        <f>'04'!J46</f>
        <v>(cinci)</v>
      </c>
      <c r="F54" s="43" t="str">
        <f>'04'!G46</f>
        <v>(şase 48%)</v>
      </c>
      <c r="G54" s="57"/>
      <c r="H54" s="71"/>
      <c r="I54" s="92"/>
    </row>
    <row r="56" spans="1:9">
      <c r="A56" s="75" t="s">
        <v>27</v>
      </c>
      <c r="B56" s="75"/>
      <c r="C56" s="27"/>
      <c r="E56" s="74" t="s">
        <v>28</v>
      </c>
      <c r="F56" s="74"/>
      <c r="G56" s="74"/>
      <c r="H56" s="74"/>
    </row>
    <row r="57" spans="1:9">
      <c r="B57" s="15" t="s">
        <v>26</v>
      </c>
      <c r="C57" s="15"/>
      <c r="E57" t="s">
        <v>29</v>
      </c>
      <c r="H57" t="s">
        <v>30</v>
      </c>
    </row>
    <row r="58" spans="1:9">
      <c r="A58" s="6" t="s">
        <v>48</v>
      </c>
    </row>
    <row r="59" spans="1:9">
      <c r="E59" s="18" t="s">
        <v>47</v>
      </c>
    </row>
    <row r="60" spans="1:9">
      <c r="A60" s="74" t="s">
        <v>31</v>
      </c>
      <c r="B60" s="74"/>
      <c r="C60" s="26"/>
    </row>
    <row r="61" spans="1:9">
      <c r="B61" s="15" t="s">
        <v>26</v>
      </c>
      <c r="C61" s="15"/>
      <c r="E61" s="18" t="s">
        <v>42</v>
      </c>
    </row>
    <row r="62" spans="1:9">
      <c r="A62" s="18" t="s">
        <v>128</v>
      </c>
    </row>
    <row r="63" spans="1:9">
      <c r="E63" s="6" t="s">
        <v>46</v>
      </c>
    </row>
    <row r="65" spans="5:5">
      <c r="E65" s="6" t="s">
        <v>45</v>
      </c>
    </row>
    <row r="67" spans="5:5">
      <c r="E67" s="6" t="s">
        <v>50</v>
      </c>
    </row>
  </sheetData>
  <sheetProtection selectLockedCells="1" selectUnlockedCells="1"/>
  <mergeCells count="113">
    <mergeCell ref="A56:B56"/>
    <mergeCell ref="E56:H56"/>
    <mergeCell ref="A60:B60"/>
    <mergeCell ref="A41:A42"/>
    <mergeCell ref="B41:B42"/>
    <mergeCell ref="G41:G42"/>
    <mergeCell ref="H41:H42"/>
    <mergeCell ref="I41:I42"/>
    <mergeCell ref="A43:A44"/>
    <mergeCell ref="B43:B44"/>
    <mergeCell ref="G43:G44"/>
    <mergeCell ref="H43:H44"/>
    <mergeCell ref="I43:I44"/>
    <mergeCell ref="A49:A50"/>
    <mergeCell ref="B49:B50"/>
    <mergeCell ref="G49:G50"/>
    <mergeCell ref="H49:H50"/>
    <mergeCell ref="I49:I50"/>
    <mergeCell ref="A47:A48"/>
    <mergeCell ref="B47:B48"/>
    <mergeCell ref="G47:G48"/>
    <mergeCell ref="H47:H48"/>
    <mergeCell ref="I47:I48"/>
    <mergeCell ref="A51:A52"/>
    <mergeCell ref="A39:A40"/>
    <mergeCell ref="B39:B40"/>
    <mergeCell ref="G39:G40"/>
    <mergeCell ref="H39:H40"/>
    <mergeCell ref="I39:I40"/>
    <mergeCell ref="A45:A46"/>
    <mergeCell ref="B45:B46"/>
    <mergeCell ref="G45:G46"/>
    <mergeCell ref="H45:H46"/>
    <mergeCell ref="I45:I46"/>
    <mergeCell ref="A35:A36"/>
    <mergeCell ref="B35:B36"/>
    <mergeCell ref="G35:G36"/>
    <mergeCell ref="H35:H36"/>
    <mergeCell ref="I35:I36"/>
    <mergeCell ref="A37:A38"/>
    <mergeCell ref="B37:B38"/>
    <mergeCell ref="G37:G38"/>
    <mergeCell ref="H37:H38"/>
    <mergeCell ref="I37:I38"/>
    <mergeCell ref="A31:A32"/>
    <mergeCell ref="B31:B32"/>
    <mergeCell ref="G31:G32"/>
    <mergeCell ref="H31:H32"/>
    <mergeCell ref="I31:I32"/>
    <mergeCell ref="A33:A34"/>
    <mergeCell ref="B33:B34"/>
    <mergeCell ref="G33:G34"/>
    <mergeCell ref="H33:H34"/>
    <mergeCell ref="I33:I34"/>
    <mergeCell ref="A27:A28"/>
    <mergeCell ref="B27:B28"/>
    <mergeCell ref="G27:G28"/>
    <mergeCell ref="H27:H28"/>
    <mergeCell ref="I27:I28"/>
    <mergeCell ref="A29:A30"/>
    <mergeCell ref="B29:B30"/>
    <mergeCell ref="G29:G30"/>
    <mergeCell ref="H29:H30"/>
    <mergeCell ref="I29:I30"/>
    <mergeCell ref="A23:A24"/>
    <mergeCell ref="B23:B24"/>
    <mergeCell ref="G23:G24"/>
    <mergeCell ref="H23:H24"/>
    <mergeCell ref="I23:I24"/>
    <mergeCell ref="A25:A26"/>
    <mergeCell ref="B25:B26"/>
    <mergeCell ref="G25:G26"/>
    <mergeCell ref="H25:H26"/>
    <mergeCell ref="I25:I26"/>
    <mergeCell ref="A8:H8"/>
    <mergeCell ref="A11:A13"/>
    <mergeCell ref="B11:B13"/>
    <mergeCell ref="C11:D11"/>
    <mergeCell ref="E11:E13"/>
    <mergeCell ref="F11:F13"/>
    <mergeCell ref="G11:G13"/>
    <mergeCell ref="H11:H13"/>
    <mergeCell ref="A17:A18"/>
    <mergeCell ref="B17:B18"/>
    <mergeCell ref="G17:G18"/>
    <mergeCell ref="H17:H18"/>
    <mergeCell ref="A21:A22"/>
    <mergeCell ref="B21:B22"/>
    <mergeCell ref="G21:G22"/>
    <mergeCell ref="H21:H22"/>
    <mergeCell ref="I21:I22"/>
    <mergeCell ref="I11:I13"/>
    <mergeCell ref="C12:D12"/>
    <mergeCell ref="A15:A16"/>
    <mergeCell ref="B15:B16"/>
    <mergeCell ref="G15:G16"/>
    <mergeCell ref="H15:H16"/>
    <mergeCell ref="I15:I16"/>
    <mergeCell ref="I17:I18"/>
    <mergeCell ref="A19:A20"/>
    <mergeCell ref="B19:B20"/>
    <mergeCell ref="G19:G20"/>
    <mergeCell ref="H19:H20"/>
    <mergeCell ref="I19:I20"/>
    <mergeCell ref="B51:B52"/>
    <mergeCell ref="G51:G52"/>
    <mergeCell ref="H51:H52"/>
    <mergeCell ref="I51:I52"/>
    <mergeCell ref="A53:A54"/>
    <mergeCell ref="B53:B54"/>
    <mergeCell ref="G53:G54"/>
    <mergeCell ref="H53:H54"/>
    <mergeCell ref="I53:I54"/>
  </mergeCells>
  <printOptions horizontalCentered="1" verticalCentered="1"/>
  <pageMargins left="0.74803149606299213" right="0.77" top="0.41" bottom="0.18" header="0.51181102362204722" footer="0.18"/>
  <pageSetup paperSize="9" scale="93" firstPageNumber="0" fitToHeight="0" orientation="landscape" horizontalDpi="1200" verticalDpi="300" r:id="rId1"/>
  <headerFooter alignWithMargins="0"/>
  <rowBreaks count="1" manualBreakCount="1">
    <brk id="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04</vt:lpstr>
      <vt:lpstr>cat 04</vt:lpstr>
      <vt:lpstr>centr 04</vt:lpstr>
      <vt:lpstr>'04'!Print_Area</vt:lpstr>
      <vt:lpstr>'cat 04'!Print_Area</vt:lpstr>
      <vt:lpstr>'centr 04'!Print_Area</vt:lpstr>
      <vt:lpstr>'04'!Print_Titles</vt:lpstr>
      <vt:lpstr>'cat 04'!Print_Titles</vt:lpstr>
      <vt:lpstr>'centr 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Ion Stancel</cp:lastModifiedBy>
  <cp:lastPrinted>2020-09-07T14:12:48Z</cp:lastPrinted>
  <dcterms:created xsi:type="dcterms:W3CDTF">2014-07-01T10:39:35Z</dcterms:created>
  <dcterms:modified xsi:type="dcterms:W3CDTF">2020-11-18T15:41:40Z</dcterms:modified>
</cp:coreProperties>
</file>